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autoCompressPictures="0" defaultThemeVersion="124226"/>
  <bookViews>
    <workbookView xWindow="28680" yWindow="-120" windowWidth="29040" windowHeight="16440"/>
  </bookViews>
  <sheets>
    <sheet name="갑지1" sheetId="17" r:id="rId1"/>
    <sheet name="상세1" sheetId="15" r:id="rId2"/>
    <sheet name="2차-갑지" sheetId="26" state="hidden" r:id="rId3"/>
    <sheet name="2차" sheetId="24" state="hidden" r:id="rId4"/>
    <sheet name="집계" sheetId="19" state="hidden" r:id="rId5"/>
    <sheet name="집계2" sheetId="20" state="hidden" r:id="rId6"/>
    <sheet name="공제판" sheetId="21" state="hidden" r:id="rId7"/>
    <sheet name="3차" sheetId="25" state="hidden" r:id="rId8"/>
    <sheet name="진행이슈사항" sheetId="22" state="hidden" r:id="rId9"/>
  </sheets>
  <definedNames>
    <definedName name="_xlnm._FilterDatabase" localSheetId="3" hidden="1">'2차'!$A$1:$R$66</definedName>
    <definedName name="_xlnm._FilterDatabase" localSheetId="7" hidden="1">'3차'!$A$1:$R$84</definedName>
    <definedName name="_xlnm._FilterDatabase" localSheetId="6" hidden="1">공제판!$A$1:$R$64</definedName>
    <definedName name="_xlnm._FilterDatabase" localSheetId="1" hidden="1">상세1!$A$1:$R$32</definedName>
    <definedName name="_xlnm._FilterDatabase" localSheetId="8" hidden="1">진행이슈사항!$B$4:$AB$38</definedName>
    <definedName name="_xlnm.Print_Area" localSheetId="3">'2차'!$A$1:$R$71</definedName>
    <definedName name="_xlnm.Print_Area" localSheetId="2">'2차-갑지'!$A$1:$J$31</definedName>
    <definedName name="_xlnm.Print_Area" localSheetId="7">'3차'!$A$1:$R$89</definedName>
    <definedName name="_xlnm.Print_Area" localSheetId="0">갑지1!$A$1:$J$31</definedName>
    <definedName name="_xlnm.Print_Area" localSheetId="6">공제판!$A$1:$R$69</definedName>
    <definedName name="_xlnm.Print_Area" localSheetId="1">상세1!$A$1:$R$37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20" l="1"/>
  <c r="F28" i="26"/>
  <c r="E28" i="26"/>
  <c r="R83" i="25"/>
  <c r="R82" i="25"/>
  <c r="R81" i="25"/>
  <c r="R80" i="25"/>
  <c r="R79" i="25"/>
  <c r="R78" i="25"/>
  <c r="R77" i="25"/>
  <c r="R76" i="25"/>
  <c r="R75" i="25"/>
  <c r="R74" i="25"/>
  <c r="R73" i="25"/>
  <c r="R72" i="25"/>
  <c r="R71" i="25"/>
  <c r="R70" i="25"/>
  <c r="R69" i="25"/>
  <c r="R68" i="25"/>
  <c r="R67" i="25"/>
  <c r="R66" i="25"/>
  <c r="R65" i="25"/>
  <c r="R64" i="25"/>
  <c r="R63" i="25"/>
  <c r="R62" i="25"/>
  <c r="R61" i="25"/>
  <c r="R60" i="25"/>
  <c r="R59" i="25"/>
  <c r="R58" i="25"/>
  <c r="R57" i="25"/>
  <c r="R56" i="25"/>
  <c r="R55" i="25"/>
  <c r="R54" i="25"/>
  <c r="R53" i="25"/>
  <c r="D85" i="25"/>
  <c r="R84" i="25"/>
  <c r="R52" i="25"/>
  <c r="R51" i="25"/>
  <c r="R50" i="25"/>
  <c r="R49" i="25"/>
  <c r="R48" i="25"/>
  <c r="R47" i="25"/>
  <c r="R46" i="25"/>
  <c r="R45" i="25"/>
  <c r="R44" i="25"/>
  <c r="R43" i="25"/>
  <c r="R42" i="25"/>
  <c r="R41" i="25"/>
  <c r="R40" i="25"/>
  <c r="R39" i="25"/>
  <c r="R38" i="25"/>
  <c r="R37" i="25"/>
  <c r="R36" i="25"/>
  <c r="R35" i="25"/>
  <c r="R34" i="25"/>
  <c r="R33" i="25"/>
  <c r="R32" i="25"/>
  <c r="R31" i="25"/>
  <c r="R30" i="25"/>
  <c r="R29" i="25"/>
  <c r="R28" i="25"/>
  <c r="R27" i="25"/>
  <c r="R26" i="25"/>
  <c r="R25" i="25"/>
  <c r="R24" i="25"/>
  <c r="R23" i="25"/>
  <c r="R22" i="25"/>
  <c r="R21" i="25"/>
  <c r="R20" i="25"/>
  <c r="V19" i="25"/>
  <c r="U19" i="25"/>
  <c r="R19" i="25"/>
  <c r="V18" i="25"/>
  <c r="U18" i="25"/>
  <c r="R18" i="25"/>
  <c r="V17" i="25"/>
  <c r="U17" i="25"/>
  <c r="R17" i="25"/>
  <c r="V16" i="25"/>
  <c r="U16" i="25"/>
  <c r="R16" i="25"/>
  <c r="V15" i="25"/>
  <c r="U15" i="25"/>
  <c r="R15" i="25"/>
  <c r="V14" i="25"/>
  <c r="U14" i="25"/>
  <c r="R14" i="25"/>
  <c r="V13" i="25"/>
  <c r="U13" i="25"/>
  <c r="R13" i="25"/>
  <c r="U12" i="25"/>
  <c r="R12" i="25"/>
  <c r="R11" i="25"/>
  <c r="A9" i="25"/>
  <c r="C11" i="20"/>
  <c r="C6" i="19"/>
  <c r="R62" i="24"/>
  <c r="R63" i="24"/>
  <c r="R64" i="24"/>
  <c r="R65" i="24"/>
  <c r="R66" i="24"/>
  <c r="R61" i="24"/>
  <c r="R60" i="24"/>
  <c r="R59" i="24"/>
  <c r="R58" i="24"/>
  <c r="R57" i="24"/>
  <c r="R56" i="24"/>
  <c r="R55" i="24"/>
  <c r="R54" i="24"/>
  <c r="R53" i="24"/>
  <c r="R52" i="24"/>
  <c r="R51" i="24"/>
  <c r="R50" i="24"/>
  <c r="R49" i="24"/>
  <c r="R48" i="24"/>
  <c r="R47" i="24"/>
  <c r="R46" i="24"/>
  <c r="R45" i="24"/>
  <c r="R44" i="24"/>
  <c r="R43" i="24"/>
  <c r="R42" i="24"/>
  <c r="R41" i="24"/>
  <c r="R40" i="24"/>
  <c r="R39" i="24"/>
  <c r="R38" i="24"/>
  <c r="R37" i="24"/>
  <c r="R36" i="24"/>
  <c r="R35" i="24"/>
  <c r="R34" i="24"/>
  <c r="R33" i="24"/>
  <c r="R32" i="24"/>
  <c r="R31" i="24"/>
  <c r="R30" i="24"/>
  <c r="R29" i="24"/>
  <c r="R28" i="24"/>
  <c r="R27" i="24"/>
  <c r="R26" i="24"/>
  <c r="R25" i="24"/>
  <c r="D67" i="24"/>
  <c r="R24" i="24"/>
  <c r="R23" i="24"/>
  <c r="R22" i="24"/>
  <c r="R21" i="24"/>
  <c r="R20" i="24"/>
  <c r="V19" i="24"/>
  <c r="U19" i="24"/>
  <c r="R19" i="24"/>
  <c r="V18" i="24"/>
  <c r="U18" i="24"/>
  <c r="R18" i="24"/>
  <c r="V17" i="24"/>
  <c r="U17" i="24"/>
  <c r="R17" i="24"/>
  <c r="V16" i="24"/>
  <c r="U16" i="24"/>
  <c r="R16" i="24"/>
  <c r="V15" i="24"/>
  <c r="U15" i="24"/>
  <c r="R15" i="24"/>
  <c r="V14" i="24"/>
  <c r="U14" i="24"/>
  <c r="R14" i="24"/>
  <c r="V13" i="24"/>
  <c r="U13" i="24"/>
  <c r="R13" i="24"/>
  <c r="U12" i="24"/>
  <c r="R12" i="24"/>
  <c r="R11" i="24"/>
  <c r="A9" i="24"/>
  <c r="D23" i="20"/>
  <c r="W39" i="22"/>
  <c r="I39" i="22"/>
  <c r="AF13" i="22"/>
  <c r="AE13" i="22"/>
  <c r="AF12" i="22"/>
  <c r="AE12" i="22"/>
  <c r="AF11" i="22"/>
  <c r="AE11" i="22"/>
  <c r="AF10" i="22"/>
  <c r="AE10" i="22"/>
  <c r="AF9" i="22"/>
  <c r="AE9" i="22"/>
  <c r="AF8" i="22"/>
  <c r="AE8" i="22"/>
  <c r="AF7" i="22"/>
  <c r="AF14" i="22" s="1"/>
  <c r="AE7" i="22"/>
  <c r="AE14" i="22" s="1"/>
  <c r="R85" i="25" l="1"/>
  <c r="C7" i="19" s="1"/>
  <c r="U20" i="25"/>
  <c r="V12" i="25"/>
  <c r="V20" i="25" s="1"/>
  <c r="V12" i="24"/>
  <c r="V20" i="24" s="1"/>
  <c r="U20" i="24"/>
  <c r="R67" i="24"/>
  <c r="A9" i="15"/>
  <c r="F13" i="19" l="1"/>
  <c r="F12" i="19"/>
  <c r="F11" i="19"/>
  <c r="F10" i="19"/>
  <c r="F9" i="19"/>
  <c r="F8" i="19"/>
  <c r="F7" i="19"/>
  <c r="F6" i="19"/>
  <c r="F5" i="19"/>
  <c r="F14" i="19" s="1"/>
  <c r="D65" i="21" l="1"/>
  <c r="R64" i="21"/>
  <c r="R63" i="21"/>
  <c r="R62" i="21"/>
  <c r="R61" i="21"/>
  <c r="R60" i="21"/>
  <c r="R59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6" i="21"/>
  <c r="R45" i="21"/>
  <c r="R44" i="21"/>
  <c r="R43" i="21"/>
  <c r="R42" i="21"/>
  <c r="R41" i="21"/>
  <c r="R40" i="21"/>
  <c r="R39" i="21"/>
  <c r="R38" i="21"/>
  <c r="R37" i="21"/>
  <c r="R36" i="21"/>
  <c r="R35" i="21"/>
  <c r="R34" i="21"/>
  <c r="R33" i="21"/>
  <c r="R32" i="21"/>
  <c r="R31" i="21"/>
  <c r="R30" i="21"/>
  <c r="R29" i="21"/>
  <c r="R28" i="21"/>
  <c r="R27" i="21"/>
  <c r="R26" i="21"/>
  <c r="R25" i="21"/>
  <c r="R24" i="21"/>
  <c r="R23" i="21"/>
  <c r="R22" i="21"/>
  <c r="R21" i="21"/>
  <c r="R20" i="21"/>
  <c r="V19" i="21"/>
  <c r="U19" i="21"/>
  <c r="R19" i="21"/>
  <c r="V18" i="21"/>
  <c r="U18" i="21"/>
  <c r="R18" i="21"/>
  <c r="V17" i="21"/>
  <c r="U17" i="21"/>
  <c r="R17" i="21"/>
  <c r="V16" i="21"/>
  <c r="U16" i="21"/>
  <c r="R16" i="21"/>
  <c r="V15" i="21"/>
  <c r="U15" i="21"/>
  <c r="R15" i="21"/>
  <c r="V14" i="21"/>
  <c r="U14" i="21"/>
  <c r="R14" i="21"/>
  <c r="V13" i="21"/>
  <c r="U13" i="21"/>
  <c r="R13" i="21"/>
  <c r="V12" i="21"/>
  <c r="V20" i="21" s="1"/>
  <c r="U12" i="21"/>
  <c r="R12" i="21"/>
  <c r="R11" i="21"/>
  <c r="A9" i="21"/>
  <c r="R65" i="21" l="1"/>
  <c r="U20" i="21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V19" i="15" l="1"/>
  <c r="U19" i="15"/>
  <c r="V18" i="15"/>
  <c r="U18" i="15"/>
  <c r="V17" i="15"/>
  <c r="U17" i="15"/>
  <c r="V16" i="15"/>
  <c r="U16" i="15"/>
  <c r="V15" i="15"/>
  <c r="U15" i="15"/>
  <c r="V14" i="15"/>
  <c r="U14" i="15"/>
  <c r="V13" i="15"/>
  <c r="U13" i="15"/>
  <c r="U12" i="15"/>
  <c r="U20" i="15" l="1"/>
  <c r="L20" i="20"/>
  <c r="J20" i="20"/>
  <c r="D20" i="20"/>
  <c r="I19" i="20"/>
  <c r="G19" i="20"/>
  <c r="E19" i="20"/>
  <c r="I18" i="20"/>
  <c r="G18" i="20"/>
  <c r="K18" i="20" s="1"/>
  <c r="E18" i="20"/>
  <c r="I17" i="20"/>
  <c r="G17" i="20"/>
  <c r="E17" i="20"/>
  <c r="I16" i="20"/>
  <c r="G16" i="20"/>
  <c r="E16" i="20"/>
  <c r="I15" i="20"/>
  <c r="G15" i="20"/>
  <c r="E15" i="20"/>
  <c r="I14" i="20"/>
  <c r="G14" i="20"/>
  <c r="K14" i="20" s="1"/>
  <c r="E14" i="20"/>
  <c r="I13" i="20"/>
  <c r="G13" i="20"/>
  <c r="E13" i="20"/>
  <c r="I12" i="20"/>
  <c r="G12" i="20"/>
  <c r="K12" i="20" s="1"/>
  <c r="E12" i="20"/>
  <c r="I11" i="20"/>
  <c r="G11" i="20"/>
  <c r="E11" i="20"/>
  <c r="I10" i="20"/>
  <c r="I20" i="20" l="1"/>
  <c r="K13" i="20"/>
  <c r="K17" i="20"/>
  <c r="K16" i="20"/>
  <c r="K11" i="20"/>
  <c r="K15" i="20"/>
  <c r="K19" i="20"/>
  <c r="E28" i="17" l="1"/>
  <c r="V12" i="15" l="1"/>
  <c r="V20" i="15" s="1"/>
  <c r="D33" i="15" l="1"/>
  <c r="R32" i="15" l="1"/>
  <c r="R33" i="15" l="1"/>
  <c r="F28" i="17"/>
  <c r="C5" i="19" l="1"/>
  <c r="C10" i="20" l="1"/>
  <c r="C14" i="19"/>
  <c r="C19" i="19" s="1"/>
  <c r="C20" i="19" l="1"/>
  <c r="D20" i="19"/>
  <c r="C20" i="20"/>
  <c r="G10" i="20"/>
  <c r="E10" i="20"/>
  <c r="D24" i="20" l="1"/>
  <c r="D29" i="20" s="1"/>
  <c r="D30" i="20" s="1"/>
  <c r="G20" i="20"/>
  <c r="K10" i="20"/>
  <c r="K20" i="20" s="1"/>
  <c r="E20" i="20"/>
  <c r="C24" i="20"/>
  <c r="C29" i="20" s="1"/>
  <c r="C30" i="20" s="1"/>
</calcChain>
</file>

<file path=xl/sharedStrings.xml><?xml version="1.0" encoding="utf-8"?>
<sst xmlns="http://schemas.openxmlformats.org/spreadsheetml/2006/main" count="706" uniqueCount="412">
  <si>
    <t>거 래 명 세 표</t>
    <phoneticPr fontId="4" type="noConversion"/>
  </si>
  <si>
    <t>귀하</t>
    <phoneticPr fontId="4" type="noConversion"/>
  </si>
  <si>
    <t>발주차수</t>
    <phoneticPr fontId="4" type="noConversion"/>
  </si>
  <si>
    <t>품번</t>
    <phoneticPr fontId="4" type="noConversion"/>
  </si>
  <si>
    <t>수량</t>
    <phoneticPr fontId="4" type="noConversion"/>
  </si>
  <si>
    <t>색상</t>
    <phoneticPr fontId="4" type="noConversion"/>
  </si>
  <si>
    <t>P</t>
    <phoneticPr fontId="4" type="noConversion"/>
  </si>
  <si>
    <t>H1</t>
    <phoneticPr fontId="4" type="noConversion"/>
  </si>
  <si>
    <t>상기와 같이 납품하였습니다.</t>
    <phoneticPr fontId="4" type="noConversion"/>
  </si>
  <si>
    <t>상기와 같이 인수하였습니다.</t>
    <phoneticPr fontId="4" type="noConversion"/>
  </si>
  <si>
    <t xml:space="preserve"> 출고 담당자 </t>
    <phoneticPr fontId="4" type="noConversion"/>
  </si>
  <si>
    <t xml:space="preserve"> 인수자</t>
    <phoneticPr fontId="4" type="noConversion"/>
  </si>
  <si>
    <t>거 래 명 세 서 (송장)</t>
    <phoneticPr fontId="14" type="noConversion"/>
  </si>
  <si>
    <t>공급받는자</t>
    <phoneticPr fontId="9" type="noConversion"/>
  </si>
  <si>
    <t>귀하</t>
    <phoneticPr fontId="9" type="noConversion"/>
  </si>
  <si>
    <t>공  급  자</t>
    <phoneticPr fontId="14" type="noConversion"/>
  </si>
  <si>
    <t>현장명:</t>
    <phoneticPr fontId="9" type="noConversion"/>
  </si>
  <si>
    <t>발주차수:</t>
    <phoneticPr fontId="9" type="noConversion"/>
  </si>
  <si>
    <t>발주일:</t>
    <phoneticPr fontId="9" type="noConversion"/>
  </si>
  <si>
    <t>NO</t>
  </si>
  <si>
    <t>품  명</t>
    <phoneticPr fontId="14" type="noConversion"/>
  </si>
  <si>
    <t>규  격</t>
    <phoneticPr fontId="14" type="noConversion"/>
  </si>
  <si>
    <t>수 량</t>
    <phoneticPr fontId="14" type="noConversion"/>
  </si>
  <si>
    <t>물 량</t>
    <phoneticPr fontId="14" type="noConversion"/>
  </si>
  <si>
    <t>공 급 가 액</t>
    <phoneticPr fontId="14" type="noConversion"/>
  </si>
  <si>
    <t>비고</t>
  </si>
  <si>
    <t xml:space="preserve"> </t>
    <phoneticPr fontId="4" type="noConversion"/>
  </si>
  <si>
    <t xml:space="preserve">  </t>
    <phoneticPr fontId="4" type="noConversion"/>
  </si>
  <si>
    <t xml:space="preserve">          TOTAL</t>
  </si>
  <si>
    <t>상기와 같이 납품함을 확인합니다.</t>
    <phoneticPr fontId="14" type="noConversion"/>
  </si>
  <si>
    <t>인수자 :</t>
    <phoneticPr fontId="14" type="noConversion"/>
  </si>
  <si>
    <t>연락처 :</t>
    <phoneticPr fontId="14" type="noConversion"/>
  </si>
  <si>
    <t>합계</t>
    <phoneticPr fontId="25" type="noConversion"/>
  </si>
  <si>
    <t>합 계</t>
    <phoneticPr fontId="25" type="noConversion"/>
  </si>
  <si>
    <t>서명</t>
    <phoneticPr fontId="4" type="noConversion"/>
  </si>
  <si>
    <t xml:space="preserve">도   착   지 </t>
    <phoneticPr fontId="4" type="noConversion"/>
  </si>
  <si>
    <t xml:space="preserve">  인수자 연락처</t>
    <phoneticPr fontId="4" type="noConversion"/>
  </si>
  <si>
    <t xml:space="preserve">         운   송   자          </t>
    <phoneticPr fontId="4" type="noConversion"/>
  </si>
  <si>
    <t xml:space="preserve">  차량번호</t>
    <phoneticPr fontId="4" type="noConversion"/>
  </si>
  <si>
    <t xml:space="preserve">출하일  :   </t>
    <phoneticPr fontId="4" type="noConversion"/>
  </si>
  <si>
    <t>현장명:</t>
    <phoneticPr fontId="4" type="noConversion"/>
  </si>
  <si>
    <t>NO  :</t>
    <phoneticPr fontId="4" type="noConversion"/>
  </si>
  <si>
    <t>타입</t>
    <phoneticPr fontId="4" type="noConversion"/>
  </si>
  <si>
    <t>W</t>
    <phoneticPr fontId="4" type="noConversion"/>
  </si>
  <si>
    <t>W1</t>
    <phoneticPr fontId="25" type="noConversion"/>
  </si>
  <si>
    <t>W2</t>
  </si>
  <si>
    <t>W3</t>
  </si>
  <si>
    <t>W4</t>
  </si>
  <si>
    <t>H</t>
    <phoneticPr fontId="4" type="noConversion"/>
  </si>
  <si>
    <t>H2</t>
    <phoneticPr fontId="25" type="noConversion"/>
  </si>
  <si>
    <t>H3</t>
  </si>
  <si>
    <t>H4</t>
  </si>
  <si>
    <t>폭6</t>
  </si>
  <si>
    <t>면적</t>
    <phoneticPr fontId="4" type="noConversion"/>
  </si>
  <si>
    <t>비고</t>
    <phoneticPr fontId="4" type="noConversion"/>
  </si>
  <si>
    <t>차수</t>
    <phoneticPr fontId="4" type="noConversion"/>
  </si>
  <si>
    <t>계약</t>
    <phoneticPr fontId="4" type="noConversion"/>
  </si>
  <si>
    <t>발주</t>
    <phoneticPr fontId="4" type="noConversion"/>
  </si>
  <si>
    <t>1차</t>
    <phoneticPr fontId="4" type="noConversion"/>
  </si>
  <si>
    <t>2차</t>
    <phoneticPr fontId="4" type="noConversion"/>
  </si>
  <si>
    <t>3차</t>
  </si>
  <si>
    <t>4차</t>
  </si>
  <si>
    <t>5차</t>
  </si>
  <si>
    <t>물량</t>
    <phoneticPr fontId="4" type="noConversion"/>
  </si>
  <si>
    <t>합계</t>
    <phoneticPr fontId="4" type="noConversion"/>
  </si>
  <si>
    <t>현장별 마감 정산내역(2)</t>
    <phoneticPr fontId="4" type="noConversion"/>
  </si>
  <si>
    <t>(부가세포함)</t>
    <phoneticPr fontId="4" type="noConversion"/>
  </si>
  <si>
    <t>물량(m2)</t>
    <phoneticPr fontId="4" type="noConversion"/>
  </si>
  <si>
    <t>금액 (원)</t>
    <phoneticPr fontId="4" type="noConversion"/>
  </si>
  <si>
    <t>물류비</t>
    <phoneticPr fontId="4" type="noConversion"/>
  </si>
  <si>
    <t>내진패널</t>
    <phoneticPr fontId="4" type="noConversion"/>
  </si>
  <si>
    <t>내진패널(ㅅ)</t>
    <phoneticPr fontId="4" type="noConversion"/>
  </si>
  <si>
    <t>단가</t>
    <phoneticPr fontId="4" type="noConversion"/>
  </si>
  <si>
    <t>금액</t>
    <phoneticPr fontId="4" type="noConversion"/>
  </si>
  <si>
    <t>합 계</t>
    <phoneticPr fontId="4" type="noConversion"/>
  </si>
  <si>
    <t>구분</t>
    <phoneticPr fontId="4" type="noConversion"/>
  </si>
  <si>
    <t>금액(원)</t>
    <phoneticPr fontId="4" type="noConversion"/>
  </si>
  <si>
    <t>비  고</t>
    <phoneticPr fontId="4" type="noConversion"/>
  </si>
  <si>
    <t>불량집계</t>
    <phoneticPr fontId="4" type="noConversion"/>
  </si>
  <si>
    <t>A</t>
    <phoneticPr fontId="4" type="noConversion"/>
  </si>
  <si>
    <t>조달청 계약금액</t>
    <phoneticPr fontId="4" type="noConversion"/>
  </si>
  <si>
    <t>B</t>
    <phoneticPr fontId="4" type="noConversion"/>
  </si>
  <si>
    <t>내진패널 + 설치비</t>
    <phoneticPr fontId="4" type="noConversion"/>
  </si>
  <si>
    <t>덕인불량</t>
    <phoneticPr fontId="4" type="noConversion"/>
  </si>
  <si>
    <t>C</t>
    <phoneticPr fontId="4" type="noConversion"/>
  </si>
  <si>
    <t>내진(ㅅ) + 설치비</t>
    <phoneticPr fontId="4" type="noConversion"/>
  </si>
  <si>
    <t>D</t>
    <phoneticPr fontId="4" type="noConversion"/>
  </si>
  <si>
    <t>초과 내진패널</t>
    <phoneticPr fontId="4" type="noConversion"/>
  </si>
  <si>
    <t>E</t>
    <phoneticPr fontId="4" type="noConversion"/>
  </si>
  <si>
    <t>초과 내진(ㅅ)패널</t>
    <phoneticPr fontId="4" type="noConversion"/>
  </si>
  <si>
    <t>F</t>
    <phoneticPr fontId="4" type="noConversion"/>
  </si>
  <si>
    <t>초과 물류비</t>
    <phoneticPr fontId="4" type="noConversion"/>
  </si>
  <si>
    <t>B+C+D+E+F</t>
    <phoneticPr fontId="4" type="noConversion"/>
  </si>
  <si>
    <t>G</t>
    <phoneticPr fontId="4" type="noConversion"/>
  </si>
  <si>
    <t xml:space="preserve">공급일 :   </t>
    <phoneticPr fontId="4" type="noConversion"/>
  </si>
  <si>
    <t>공제판</t>
    <phoneticPr fontId="4" type="noConversion"/>
  </si>
  <si>
    <t>-</t>
    <phoneticPr fontId="4" type="noConversion"/>
  </si>
  <si>
    <t>합계</t>
    <phoneticPr fontId="4" type="noConversion"/>
  </si>
  <si>
    <t>수량</t>
    <phoneticPr fontId="4" type="noConversion"/>
  </si>
  <si>
    <t>비고</t>
    <phoneticPr fontId="4" type="noConversion"/>
  </si>
  <si>
    <t>오차</t>
    <phoneticPr fontId="4" type="noConversion"/>
  </si>
  <si>
    <t>발주일</t>
    <phoneticPr fontId="4" type="noConversion"/>
  </si>
  <si>
    <t>공급일</t>
    <phoneticPr fontId="4" type="noConversion"/>
  </si>
  <si>
    <t>경과일</t>
    <phoneticPr fontId="4" type="noConversion"/>
  </si>
  <si>
    <t>납기:</t>
    <phoneticPr fontId="4" type="noConversion"/>
  </si>
  <si>
    <t>일련번호</t>
    <phoneticPr fontId="4" type="noConversion"/>
  </si>
  <si>
    <t>진행 이슈 사항</t>
    <phoneticPr fontId="4" type="noConversion"/>
  </si>
  <si>
    <t>이슈 접수일자</t>
    <phoneticPr fontId="4" type="noConversion"/>
  </si>
  <si>
    <t>기존 출하일자</t>
    <phoneticPr fontId="4" type="noConversion"/>
  </si>
  <si>
    <t>기존차수</t>
    <phoneticPr fontId="4" type="noConversion"/>
  </si>
  <si>
    <t>재출고차수</t>
    <phoneticPr fontId="4" type="noConversion"/>
  </si>
  <si>
    <t>발생현황</t>
    <phoneticPr fontId="4" type="noConversion"/>
  </si>
  <si>
    <t>발생내역</t>
    <phoneticPr fontId="4" type="noConversion"/>
  </si>
  <si>
    <t>조치현황</t>
    <phoneticPr fontId="4" type="noConversion"/>
  </si>
  <si>
    <t>담당자</t>
    <phoneticPr fontId="4" type="noConversion"/>
  </si>
  <si>
    <t>수량(EA)</t>
    <phoneticPr fontId="4" type="noConversion"/>
  </si>
  <si>
    <t>오제작</t>
  </si>
  <si>
    <t>미입고</t>
  </si>
  <si>
    <t>도장불량</t>
  </si>
  <si>
    <t>표기오류,적재실수 등</t>
    <phoneticPr fontId="4" type="noConversion"/>
  </si>
  <si>
    <t>색상불량</t>
  </si>
  <si>
    <t>코팅파트 불량</t>
    <phoneticPr fontId="4" type="noConversion"/>
  </si>
  <si>
    <t>적재파손</t>
    <phoneticPr fontId="4" type="noConversion"/>
  </si>
  <si>
    <t>현장파손</t>
    <phoneticPr fontId="4" type="noConversion"/>
  </si>
  <si>
    <t>오발주</t>
  </si>
  <si>
    <t>1P</t>
    <phoneticPr fontId="4" type="noConversion"/>
  </si>
  <si>
    <t>우5</t>
    <phoneticPr fontId="4" type="noConversion"/>
  </si>
  <si>
    <t>우4</t>
    <phoneticPr fontId="4" type="noConversion"/>
  </si>
  <si>
    <t>배4</t>
    <phoneticPr fontId="4" type="noConversion"/>
  </si>
  <si>
    <t>배3</t>
    <phoneticPr fontId="4" type="noConversion"/>
  </si>
  <si>
    <t>배3-1</t>
    <phoneticPr fontId="4" type="noConversion"/>
  </si>
  <si>
    <t>정5</t>
    <phoneticPr fontId="4" type="noConversion"/>
  </si>
  <si>
    <t>정4</t>
    <phoneticPr fontId="4" type="noConversion"/>
  </si>
  <si>
    <t>2P</t>
  </si>
  <si>
    <t>배1-1</t>
    <phoneticPr fontId="4" type="noConversion"/>
  </si>
  <si>
    <t>윈테크 불량</t>
    <phoneticPr fontId="4" type="noConversion"/>
  </si>
  <si>
    <t>고등유치원 신축공사</t>
    <phoneticPr fontId="4" type="noConversion"/>
  </si>
  <si>
    <t>현장명 : 고등유치원 신축공사</t>
    <phoneticPr fontId="14" type="noConversion"/>
  </si>
  <si>
    <t>현장명 : 고등유치원 신축공사</t>
    <phoneticPr fontId="4" type="noConversion"/>
  </si>
  <si>
    <t>경기도성남교육지원청</t>
    <phoneticPr fontId="4" type="noConversion"/>
  </si>
  <si>
    <t>010-8780-8450</t>
    <phoneticPr fontId="4" type="noConversion"/>
  </si>
  <si>
    <t>설치도/반광</t>
    <phoneticPr fontId="4" type="noConversion"/>
  </si>
  <si>
    <t>EU-A03-03</t>
    <phoneticPr fontId="4" type="noConversion"/>
  </si>
  <si>
    <t>현장 담당자</t>
    <phoneticPr fontId="4" type="noConversion"/>
  </si>
  <si>
    <t>도착지 : 경기도 성남시 고등동 청계산로2길 31</t>
    <phoneticPr fontId="14" type="noConversion"/>
  </si>
  <si>
    <t>공급일자 : 2021 년  05월 29일</t>
    <phoneticPr fontId="14" type="noConversion"/>
  </si>
  <si>
    <t>정6</t>
    <phoneticPr fontId="4" type="noConversion"/>
  </si>
  <si>
    <t>정6-3</t>
    <phoneticPr fontId="4" type="noConversion"/>
  </si>
  <si>
    <t>정6-4</t>
    <phoneticPr fontId="4" type="noConversion"/>
  </si>
  <si>
    <t>정6-6</t>
    <phoneticPr fontId="4" type="noConversion"/>
  </si>
  <si>
    <t>정3-4</t>
    <phoneticPr fontId="4" type="noConversion"/>
  </si>
  <si>
    <t>정4-4</t>
    <phoneticPr fontId="4" type="noConversion"/>
  </si>
  <si>
    <t>정5-4</t>
    <phoneticPr fontId="4" type="noConversion"/>
  </si>
  <si>
    <t>정5-6</t>
    <phoneticPr fontId="4" type="noConversion"/>
  </si>
  <si>
    <t>정4-6</t>
    <phoneticPr fontId="4" type="noConversion"/>
  </si>
  <si>
    <t>정2-6</t>
    <phoneticPr fontId="4" type="noConversion"/>
  </si>
  <si>
    <t>정4-7</t>
    <phoneticPr fontId="4" type="noConversion"/>
  </si>
  <si>
    <t>정5-7</t>
    <phoneticPr fontId="4" type="noConversion"/>
  </si>
  <si>
    <t>좌3-2</t>
    <phoneticPr fontId="4" type="noConversion"/>
  </si>
  <si>
    <t>좌2-2</t>
    <phoneticPr fontId="4" type="noConversion"/>
  </si>
  <si>
    <t>좌4</t>
    <phoneticPr fontId="4" type="noConversion"/>
  </si>
  <si>
    <t>좌4-3</t>
    <phoneticPr fontId="4" type="noConversion"/>
  </si>
  <si>
    <t>좌3-3</t>
    <phoneticPr fontId="4" type="noConversion"/>
  </si>
  <si>
    <t>좌2-3</t>
    <phoneticPr fontId="4" type="noConversion"/>
  </si>
  <si>
    <t>정6-1</t>
    <phoneticPr fontId="4" type="noConversion"/>
  </si>
  <si>
    <t>정6-2</t>
    <phoneticPr fontId="4" type="noConversion"/>
  </si>
  <si>
    <t>정6-5</t>
    <phoneticPr fontId="4" type="noConversion"/>
  </si>
  <si>
    <t>정2-5</t>
    <phoneticPr fontId="4" type="noConversion"/>
  </si>
  <si>
    <t>정4-5</t>
    <phoneticPr fontId="4" type="noConversion"/>
  </si>
  <si>
    <t>정5-5</t>
    <phoneticPr fontId="4" type="noConversion"/>
  </si>
  <si>
    <t>정4-8</t>
    <phoneticPr fontId="4" type="noConversion"/>
  </si>
  <si>
    <t>정4-9</t>
    <phoneticPr fontId="4" type="noConversion"/>
  </si>
  <si>
    <t>정5-8</t>
    <phoneticPr fontId="4" type="noConversion"/>
  </si>
  <si>
    <t>정5-9</t>
    <phoneticPr fontId="4" type="noConversion"/>
  </si>
  <si>
    <t>우4-1</t>
    <phoneticPr fontId="4" type="noConversion"/>
  </si>
  <si>
    <t>우5-1</t>
    <phoneticPr fontId="4" type="noConversion"/>
  </si>
  <si>
    <t>배1-2</t>
    <phoneticPr fontId="4" type="noConversion"/>
  </si>
  <si>
    <t>배4-4</t>
    <phoneticPr fontId="4" type="noConversion"/>
  </si>
  <si>
    <t>배3-4</t>
    <phoneticPr fontId="4" type="noConversion"/>
  </si>
  <si>
    <t>2P</t>
    <phoneticPr fontId="4" type="noConversion"/>
  </si>
  <si>
    <t>정3-3</t>
    <phoneticPr fontId="4" type="noConversion"/>
  </si>
  <si>
    <t>정1-1</t>
    <phoneticPr fontId="4" type="noConversion"/>
  </si>
  <si>
    <t>정1-6</t>
    <phoneticPr fontId="4" type="noConversion"/>
  </si>
  <si>
    <t>배1-5</t>
    <phoneticPr fontId="4" type="noConversion"/>
  </si>
  <si>
    <t>좌1-2</t>
    <phoneticPr fontId="4" type="noConversion"/>
  </si>
  <si>
    <t>좌1-3</t>
    <phoneticPr fontId="4" type="noConversion"/>
  </si>
  <si>
    <t>좌1-1</t>
    <phoneticPr fontId="4" type="noConversion"/>
  </si>
  <si>
    <t xml:space="preserve">정3 </t>
    <phoneticPr fontId="4" type="noConversion"/>
  </si>
  <si>
    <t>배1-3</t>
    <phoneticPr fontId="4" type="noConversion"/>
  </si>
  <si>
    <t>3P</t>
    <phoneticPr fontId="4" type="noConversion"/>
  </si>
  <si>
    <t>정3-1</t>
    <phoneticPr fontId="4" type="noConversion"/>
  </si>
  <si>
    <t>정3-2</t>
    <phoneticPr fontId="4" type="noConversion"/>
  </si>
  <si>
    <t>정1-5</t>
    <phoneticPr fontId="4" type="noConversion"/>
  </si>
  <si>
    <t>배1-4</t>
    <phoneticPr fontId="4" type="noConversion"/>
  </si>
  <si>
    <t>4P</t>
    <phoneticPr fontId="4" type="noConversion"/>
  </si>
  <si>
    <t>정코1</t>
    <phoneticPr fontId="4" type="noConversion"/>
  </si>
  <si>
    <t>정코2</t>
    <phoneticPr fontId="4" type="noConversion"/>
  </si>
  <si>
    <t>정코3</t>
    <phoneticPr fontId="4" type="noConversion"/>
  </si>
  <si>
    <t>정코4</t>
    <phoneticPr fontId="4" type="noConversion"/>
  </si>
  <si>
    <t>우코1</t>
    <phoneticPr fontId="4" type="noConversion"/>
  </si>
  <si>
    <t>5P</t>
    <phoneticPr fontId="4" type="noConversion"/>
  </si>
  <si>
    <t>2-1</t>
    <phoneticPr fontId="4" type="noConversion"/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</si>
  <si>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</si>
  <si>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</si>
  <si>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</si>
  <si>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</si>
  <si>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</si>
  <si>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</si>
  <si>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</si>
  <si>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</si>
  <si>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</si>
  <si>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</si>
  <si>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</si>
  <si>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</si>
  <si>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</si>
  <si>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</si>
  <si>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</si>
  <si>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</si>
  <si>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</si>
  <si>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</si>
  <si>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</si>
  <si>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</si>
  <si>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</si>
  <si>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</si>
  <si>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</si>
  <si>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</si>
  <si>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</si>
  <si>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</si>
  <si>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</si>
  <si>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</si>
  <si>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</si>
  <si>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</si>
  <si>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</si>
  <si>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</si>
  <si>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</si>
  <si>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</si>
  <si>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</si>
  <si>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</si>
  <si>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</si>
  <si>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</si>
  <si>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</si>
  <si>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</si>
  <si>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</si>
  <si>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</si>
  <si>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</si>
  <si>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</si>
  <si>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</si>
  <si>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</si>
  <si>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</si>
  <si>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</si>
  <si>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</si>
  <si>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</si>
  <si>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</si>
  <si>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</si>
  <si>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</si>
  <si>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2차</t>
  </si>
  <si>
    <t>3차</t>
    <phoneticPr fontId="4" type="noConversion"/>
  </si>
  <si>
    <t>3-1</t>
    <phoneticPr fontId="4" type="noConversion"/>
  </si>
  <si>
    <t>배4-5</t>
    <phoneticPr fontId="4" type="noConversion"/>
  </si>
  <si>
    <t>배C-5</t>
    <phoneticPr fontId="4" type="noConversion"/>
  </si>
  <si>
    <t>배4-3</t>
    <phoneticPr fontId="4" type="noConversion"/>
  </si>
  <si>
    <t>배C-6</t>
    <phoneticPr fontId="4" type="noConversion"/>
  </si>
  <si>
    <t>배5</t>
    <phoneticPr fontId="4" type="noConversion"/>
  </si>
  <si>
    <t>배4-1</t>
    <phoneticPr fontId="4" type="noConversion"/>
  </si>
  <si>
    <t>정7</t>
    <phoneticPr fontId="4" type="noConversion"/>
  </si>
  <si>
    <t>정7-2</t>
    <phoneticPr fontId="4" type="noConversion"/>
  </si>
  <si>
    <t>정7-1</t>
    <phoneticPr fontId="4" type="noConversion"/>
  </si>
  <si>
    <t>우3</t>
    <phoneticPr fontId="4" type="noConversion"/>
  </si>
  <si>
    <t>배창3</t>
    <phoneticPr fontId="4" type="noConversion"/>
  </si>
  <si>
    <t>배4-7</t>
    <phoneticPr fontId="4" type="noConversion"/>
  </si>
  <si>
    <t>배단1</t>
    <phoneticPr fontId="4" type="noConversion"/>
  </si>
  <si>
    <t>2W2-2</t>
    <phoneticPr fontId="4" type="noConversion"/>
  </si>
  <si>
    <t>2W2-4</t>
    <phoneticPr fontId="4" type="noConversion"/>
  </si>
  <si>
    <t>2W2-6</t>
    <phoneticPr fontId="4" type="noConversion"/>
  </si>
  <si>
    <t>2W2-8</t>
    <phoneticPr fontId="4" type="noConversion"/>
  </si>
  <si>
    <t>3P</t>
  </si>
  <si>
    <t>정7-4</t>
    <phoneticPr fontId="4" type="noConversion"/>
  </si>
  <si>
    <t>우3-1</t>
    <phoneticPr fontId="4" type="noConversion"/>
  </si>
  <si>
    <t>정7-3</t>
    <phoneticPr fontId="4" type="noConversion"/>
  </si>
  <si>
    <t>4P</t>
  </si>
  <si>
    <t>배4-8</t>
    <phoneticPr fontId="4" type="noConversion"/>
  </si>
  <si>
    <t>배C-8</t>
    <phoneticPr fontId="4" type="noConversion"/>
  </si>
  <si>
    <t>배C-2</t>
    <phoneticPr fontId="4" type="noConversion"/>
  </si>
  <si>
    <t>배4-9</t>
    <phoneticPr fontId="4" type="noConversion"/>
  </si>
  <si>
    <t>배W1-2</t>
    <phoneticPr fontId="4" type="noConversion"/>
  </si>
  <si>
    <t>배W1-4</t>
    <phoneticPr fontId="4" type="noConversion"/>
  </si>
  <si>
    <t>배W5-3</t>
    <phoneticPr fontId="4" type="noConversion"/>
  </si>
  <si>
    <t>배W4-2</t>
    <phoneticPr fontId="4" type="noConversion"/>
  </si>
  <si>
    <t>배W3-3</t>
    <phoneticPr fontId="4" type="noConversion"/>
  </si>
  <si>
    <t>5P</t>
  </si>
  <si>
    <t>배W2-2</t>
    <phoneticPr fontId="4" type="noConversion"/>
  </si>
  <si>
    <t>배W2-5</t>
    <phoneticPr fontId="4" type="noConversion"/>
  </si>
  <si>
    <t>배4-6</t>
    <phoneticPr fontId="4" type="noConversion"/>
  </si>
  <si>
    <t>배3-6</t>
    <phoneticPr fontId="4" type="noConversion"/>
  </si>
  <si>
    <t>배2-6</t>
    <phoneticPr fontId="4" type="noConversion"/>
  </si>
  <si>
    <t>배C-7</t>
    <phoneticPr fontId="4" type="noConversion"/>
  </si>
  <si>
    <t>배W4-3</t>
    <phoneticPr fontId="4" type="noConversion"/>
  </si>
  <si>
    <t>6P</t>
  </si>
  <si>
    <t>배코1</t>
    <phoneticPr fontId="4" type="noConversion"/>
  </si>
  <si>
    <t>배코2</t>
  </si>
  <si>
    <t>배5-1</t>
    <phoneticPr fontId="4" type="noConversion"/>
  </si>
  <si>
    <t>7P</t>
  </si>
  <si>
    <t>배5-2</t>
    <phoneticPr fontId="4" type="noConversion"/>
  </si>
  <si>
    <t>배1-6</t>
    <phoneticPr fontId="4" type="noConversion"/>
  </si>
  <si>
    <t>8P</t>
  </si>
  <si>
    <t>배5-4</t>
    <phoneticPr fontId="4" type="noConversion"/>
  </si>
  <si>
    <t>배W2-6</t>
    <phoneticPr fontId="4" type="noConversion"/>
  </si>
  <si>
    <t>배W2-3</t>
    <phoneticPr fontId="4" type="noConversion"/>
  </si>
  <si>
    <t>배W2-4</t>
    <phoneticPr fontId="4" type="noConversion"/>
  </si>
  <si>
    <t>9P</t>
  </si>
  <si>
    <t>배단코</t>
    <phoneticPr fontId="4" type="noConversion"/>
  </si>
  <si>
    <t>배코4</t>
    <phoneticPr fontId="4" type="noConversion"/>
  </si>
  <si>
    <t>배단2</t>
    <phoneticPr fontId="4" type="noConversion"/>
  </si>
  <si>
    <t>배단3</t>
  </si>
  <si>
    <t>배단4</t>
  </si>
  <si>
    <t>10P</t>
  </si>
  <si>
    <t>배W2-1</t>
    <phoneticPr fontId="4" type="noConversion"/>
  </si>
  <si>
    <t>배코3</t>
    <phoneticPr fontId="4" type="noConversion"/>
  </si>
  <si>
    <t>11P</t>
  </si>
  <si>
    <t>배3-2</t>
    <phoneticPr fontId="4" type="noConversion"/>
  </si>
  <si>
    <t>배C-3</t>
    <phoneticPr fontId="4" type="noConversion"/>
  </si>
  <si>
    <t>배C-4</t>
  </si>
  <si>
    <t>배C-1</t>
    <phoneticPr fontId="4" type="noConversion"/>
  </si>
  <si>
    <t>12P</t>
  </si>
  <si>
    <t>배창1</t>
    <phoneticPr fontId="4" type="noConversion"/>
  </si>
  <si>
    <t>배창2</t>
  </si>
  <si>
    <t>13P</t>
  </si>
  <si>
    <t>2W2-1</t>
    <phoneticPr fontId="4" type="noConversion"/>
  </si>
  <si>
    <t>2W2-5</t>
    <phoneticPr fontId="4" type="noConversion"/>
  </si>
  <si>
    <t>2W2-3</t>
    <phoneticPr fontId="4" type="noConversion"/>
  </si>
  <si>
    <t>2W2-7</t>
    <phoneticPr fontId="4" type="noConversion"/>
  </si>
  <si>
    <t>14P</t>
  </si>
  <si>
    <t>배W1-1</t>
    <phoneticPr fontId="4" type="noConversion"/>
  </si>
  <si>
    <t>배W3-1</t>
    <phoneticPr fontId="4" type="noConversion"/>
  </si>
  <si>
    <t>배W4-1</t>
    <phoneticPr fontId="4" type="noConversion"/>
  </si>
  <si>
    <t>배W1-3</t>
    <phoneticPr fontId="4" type="noConversion"/>
  </si>
  <si>
    <t>배W3-4</t>
    <phoneticPr fontId="4" type="noConversion"/>
  </si>
  <si>
    <t>배W4-4</t>
    <phoneticPr fontId="4" type="noConversion"/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</si>
  <si>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</si>
  <si>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</si>
  <si>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</si>
  <si>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</si>
  <si>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</si>
  <si>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</si>
  <si>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</si>
  <si>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</si>
  <si>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</si>
  <si>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</si>
  <si>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</si>
  <si>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</si>
  <si>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</si>
  <si>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</si>
  <si>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</si>
  <si>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</si>
  <si>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</si>
  <si>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</si>
  <si>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</si>
  <si>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</si>
  <si>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</si>
  <si>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</si>
  <si>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</si>
  <si>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</si>
  <si>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</si>
  <si>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</si>
  <si>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</si>
  <si>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</si>
  <si>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</si>
  <si>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</si>
  <si>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</si>
  <si>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3-33</t>
  </si>
  <si>
    <t>3-34</t>
  </si>
  <si>
    <t>3-35</t>
  </si>
  <si>
    <t>3-36</t>
  </si>
  <si>
    <t>3-37</t>
  </si>
  <si>
    <t>3-38</t>
  </si>
  <si>
    <t>3-39</t>
  </si>
  <si>
    <t>3-40</t>
  </si>
  <si>
    <t>3-41</t>
  </si>
  <si>
    <t>3-42</t>
  </si>
  <si>
    <t>3-43</t>
  </si>
  <si>
    <t>3-44</t>
  </si>
  <si>
    <t>3-45</t>
  </si>
  <si>
    <t>3-46</t>
  </si>
  <si>
    <t>3-47</t>
  </si>
  <si>
    <t>3-48</t>
  </si>
  <si>
    <t>3-49</t>
  </si>
  <si>
    <t>3-50</t>
  </si>
  <si>
    <t>3-51</t>
  </si>
  <si>
    <t>3-52</t>
  </si>
  <si>
    <t>3-53</t>
  </si>
  <si>
    <t>3-54</t>
  </si>
  <si>
    <t>3-55</t>
  </si>
  <si>
    <t>3-56</t>
  </si>
  <si>
    <t>3-57</t>
  </si>
  <si>
    <t>3-58</t>
  </si>
  <si>
    <t>3-59</t>
  </si>
  <si>
    <t>3-60</t>
  </si>
  <si>
    <t>3-61</t>
  </si>
  <si>
    <t>3-62</t>
  </si>
  <si>
    <t>3-63</t>
  </si>
  <si>
    <t>3-64</t>
  </si>
  <si>
    <t>3-65</t>
  </si>
  <si>
    <t>3-66</t>
  </si>
  <si>
    <t>3-67</t>
  </si>
  <si>
    <t>3-68</t>
  </si>
  <si>
    <t>3-69</t>
  </si>
  <si>
    <t>3-70</t>
  </si>
  <si>
    <t>3-71</t>
  </si>
  <si>
    <t>3-72</t>
  </si>
  <si>
    <t>3-73</t>
  </si>
  <si>
    <t>고등유치원 2차</t>
    <phoneticPr fontId="4" type="noConversion"/>
  </si>
  <si>
    <t>공급일자 : 2021 년  06월 10일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</si>
</sst>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43" formatCode="_-* #,##0.00_-;\-* #,##0.00_-;_-* &quot;-&quot;??_-;_-@_-"/>
    <numFmt numFmtId="176" formatCode="mm&quot;월&quot;\ dd&quot;일&quot;"/>
    <numFmt numFmtId="177" formatCode="m&quot;/&quot;d;@"/>
    <numFmt numFmtId="178" formatCode="yy&quot;-&quot;m&quot;-&quot;d"/>
    <numFmt numFmtId="179" formatCode="yyyy&quot;년&quot;\ m&quot;월&quot;\ d&quot;일&quot;;@"/>
    <numFmt numFmtId="180" formatCode="0.00_);[Red]\(0.00\)"/>
    <numFmt numFmtId="181" formatCode="_-* #,##0.00_-;\-* #,##0.00_-;_-* &quot;-&quot;_-;_-@_-"/>
    <numFmt numFmtId="182" formatCode="0_ "/>
    <numFmt numFmtId="183" formatCode="_-* #,##0.0_-;\-* #,##0.0_-;_-* &quot;-&quot;_-;_-@_-"/>
    <numFmt numFmtId="184" formatCode="#,##0\ "/>
    <numFmt numFmtId="185" formatCode="#,##0.0\ "/>
    <numFmt numFmtId="186" formatCode="@\ \ "/>
    <numFmt numFmtId="187" formatCode="#,##0.00\ "/>
    <numFmt numFmtId="188" formatCode="&quot;₩&quot;\ #,##0\ "/>
    <numFmt numFmtId="189" formatCode="#,##0_);[Red]\(#,##0\)"/>
    <numFmt numFmtId="190" formatCode="0.0%"/>
    <numFmt numFmtId="191" formatCode="#,##0.00_ "/>
    <numFmt numFmtId="192" formatCode="yyyy/mm/dd;@"/>
  </numFmts>
  <fonts count="37" x14ac:knownFonts="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맑은 고딕"/>
      <family val="3"/>
      <charset val="129"/>
      <scheme val="major"/>
    </font>
    <font>
      <u/>
      <sz val="11"/>
      <color indexed="12"/>
      <name val="돋움"/>
      <family val="3"/>
      <charset val="129"/>
    </font>
    <font>
      <sz val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ajor"/>
    </font>
    <font>
      <sz val="10"/>
      <color indexed="8"/>
      <name val="맑은 고딕"/>
      <family val="3"/>
      <charset val="129"/>
      <scheme val="major"/>
    </font>
    <font>
      <sz val="11"/>
      <name val="굴림체"/>
      <family val="3"/>
      <charset val="129"/>
    </font>
    <font>
      <b/>
      <sz val="20"/>
      <name val="굴림체"/>
      <family val="3"/>
      <charset val="129"/>
    </font>
    <font>
      <b/>
      <sz val="11"/>
      <name val="돋움"/>
      <family val="3"/>
      <charset val="129"/>
    </font>
    <font>
      <b/>
      <sz val="11"/>
      <name val="굴림체"/>
      <family val="3"/>
      <charset val="129"/>
    </font>
    <font>
      <sz val="14"/>
      <name val="굴림체"/>
      <family val="3"/>
      <charset val="129"/>
    </font>
    <font>
      <b/>
      <sz val="13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0.5"/>
      <name val="굴림체"/>
      <family val="3"/>
      <charset val="129"/>
    </font>
    <font>
      <b/>
      <sz val="12"/>
      <name val="굴림체"/>
      <family val="3"/>
      <charset val="129"/>
    </font>
    <font>
      <b/>
      <sz val="14"/>
      <name val="굴림체"/>
      <family val="3"/>
      <charset val="129"/>
    </font>
    <font>
      <sz val="12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u/>
      <sz val="20"/>
      <color indexed="8"/>
      <name val="맑은 고딕"/>
      <family val="3"/>
      <charset val="129"/>
      <scheme val="major"/>
    </font>
    <font>
      <b/>
      <u/>
      <sz val="11"/>
      <color indexed="8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  <scheme val="major"/>
    </font>
    <font>
      <u/>
      <sz val="12.1"/>
      <color theme="1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5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1" fontId="3" fillId="0" borderId="0" applyFont="0" applyFill="0" applyBorder="0" applyAlignment="0" applyProtection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488">
    <xf numFmtId="0" fontId="0" fillId="0" borderId="0" xfId="0">
      <alignment vertical="center"/>
    </xf>
    <xf numFmtId="0" fontId="12" fillId="0" borderId="0" xfId="7" applyFont="1" applyAlignment="1">
      <alignment vertical="center"/>
    </xf>
    <xf numFmtId="0" fontId="12" fillId="0" borderId="0" xfId="7" applyFont="1" applyAlignment="1">
      <alignment horizontal="center" vertical="center"/>
    </xf>
    <xf numFmtId="0" fontId="3" fillId="0" borderId="0" xfId="8">
      <alignment vertical="center"/>
    </xf>
    <xf numFmtId="0" fontId="12" fillId="0" borderId="37" xfId="7" applyFont="1" applyBorder="1" applyAlignment="1">
      <alignment vertical="center"/>
    </xf>
    <xf numFmtId="0" fontId="12" fillId="0" borderId="38" xfId="7" applyFont="1" applyBorder="1" applyAlignment="1">
      <alignment vertical="center"/>
    </xf>
    <xf numFmtId="0" fontId="12" fillId="0" borderId="38" xfId="7" applyFont="1" applyBorder="1" applyAlignment="1">
      <alignment horizontal="center" vertical="center"/>
    </xf>
    <xf numFmtId="0" fontId="12" fillId="0" borderId="39" xfId="7" applyFont="1" applyBorder="1" applyAlignment="1">
      <alignment vertical="center"/>
    </xf>
    <xf numFmtId="0" fontId="15" fillId="0" borderId="20" xfId="7" applyFont="1" applyBorder="1" applyAlignment="1">
      <alignment horizontal="left" vertical="center" indent="1"/>
    </xf>
    <xf numFmtId="0" fontId="15" fillId="0" borderId="1" xfId="7" applyFont="1" applyBorder="1" applyAlignment="1">
      <alignment vertical="center"/>
    </xf>
    <xf numFmtId="0" fontId="15" fillId="0" borderId="1" xfId="7" applyFont="1" applyBorder="1" applyAlignment="1">
      <alignment horizontal="center" vertical="center"/>
    </xf>
    <xf numFmtId="0" fontId="15" fillId="0" borderId="0" xfId="7" applyFont="1" applyAlignment="1">
      <alignment vertical="center"/>
    </xf>
    <xf numFmtId="0" fontId="15" fillId="0" borderId="9" xfId="7" applyFont="1" applyBorder="1" applyAlignment="1">
      <alignment vertical="center"/>
    </xf>
    <xf numFmtId="0" fontId="16" fillId="0" borderId="43" xfId="7" applyFont="1" applyBorder="1" applyAlignment="1">
      <alignment horizontal="center" vertical="center"/>
    </xf>
    <xf numFmtId="0" fontId="12" fillId="0" borderId="45" xfId="7" applyFont="1" applyBorder="1" applyAlignment="1">
      <alignment vertical="center"/>
    </xf>
    <xf numFmtId="0" fontId="12" fillId="0" borderId="49" xfId="7" applyFont="1" applyBorder="1" applyAlignment="1">
      <alignment vertical="center"/>
    </xf>
    <xf numFmtId="0" fontId="15" fillId="2" borderId="52" xfId="7" applyFont="1" applyFill="1" applyBorder="1" applyAlignment="1">
      <alignment horizontal="center" vertical="center"/>
    </xf>
    <xf numFmtId="0" fontId="15" fillId="2" borderId="53" xfId="7" applyFont="1" applyFill="1" applyBorder="1" applyAlignment="1">
      <alignment horizontal="center" vertical="center"/>
    </xf>
    <xf numFmtId="0" fontId="15" fillId="2" borderId="55" xfId="7" applyFont="1" applyFill="1" applyBorder="1" applyAlignment="1">
      <alignment horizontal="center" vertical="center"/>
    </xf>
    <xf numFmtId="184" fontId="12" fillId="0" borderId="56" xfId="7" applyNumberFormat="1" applyFont="1" applyBorder="1" applyAlignment="1">
      <alignment vertical="center"/>
    </xf>
    <xf numFmtId="0" fontId="12" fillId="0" borderId="57" xfId="7" applyFont="1" applyBorder="1" applyAlignment="1">
      <alignment horizontal="center" vertical="center"/>
    </xf>
    <xf numFmtId="184" fontId="12" fillId="0" borderId="47" xfId="7" applyNumberFormat="1" applyFont="1" applyBorder="1" applyAlignment="1">
      <alignment vertical="center"/>
    </xf>
    <xf numFmtId="41" fontId="12" fillId="0" borderId="58" xfId="4" applyFont="1" applyBorder="1" applyAlignment="1">
      <alignment vertical="center"/>
    </xf>
    <xf numFmtId="184" fontId="12" fillId="0" borderId="45" xfId="7" applyNumberFormat="1" applyFont="1" applyBorder="1" applyAlignment="1">
      <alignment horizontal="center" vertical="center"/>
    </xf>
    <xf numFmtId="41" fontId="12" fillId="0" borderId="62" xfId="4" applyFont="1" applyBorder="1" applyAlignment="1">
      <alignment vertical="center"/>
    </xf>
    <xf numFmtId="185" fontId="12" fillId="0" borderId="45" xfId="7" applyNumberFormat="1" applyFont="1" applyBorder="1" applyAlignment="1">
      <alignment vertical="center"/>
    </xf>
    <xf numFmtId="0" fontId="15" fillId="0" borderId="16" xfId="7" applyFont="1" applyBorder="1" applyAlignment="1">
      <alignment horizontal="left" vertical="center"/>
    </xf>
    <xf numFmtId="0" fontId="21" fillId="0" borderId="0" xfId="7" applyFont="1" applyAlignment="1">
      <alignment horizontal="center" vertical="center"/>
    </xf>
    <xf numFmtId="0" fontId="15" fillId="0" borderId="0" xfId="7" applyFont="1" applyAlignment="1">
      <alignment horizontal="right" vertical="center"/>
    </xf>
    <xf numFmtId="0" fontId="21" fillId="0" borderId="1" xfId="7" applyFont="1" applyBorder="1" applyAlignment="1">
      <alignment vertical="center"/>
    </xf>
    <xf numFmtId="0" fontId="20" fillId="0" borderId="1" xfId="7" applyFont="1" applyBorder="1" applyAlignment="1">
      <alignment horizontal="right" vertical="center"/>
    </xf>
    <xf numFmtId="0" fontId="12" fillId="0" borderId="65" xfId="7" applyFont="1" applyBorder="1" applyAlignment="1">
      <alignment horizontal="center" vertical="center"/>
    </xf>
    <xf numFmtId="0" fontId="12" fillId="0" borderId="66" xfId="7" applyFont="1" applyBorder="1" applyAlignment="1">
      <alignment horizontal="center" vertical="center"/>
    </xf>
    <xf numFmtId="184" fontId="12" fillId="0" borderId="59" xfId="7" applyNumberFormat="1" applyFont="1" applyBorder="1" applyAlignment="1">
      <alignment horizontal="center" vertical="center"/>
    </xf>
    <xf numFmtId="184" fontId="12" fillId="0" borderId="70" xfId="7" applyNumberFormat="1" applyFont="1" applyBorder="1" applyAlignment="1">
      <alignment horizontal="center" vertical="center"/>
    </xf>
    <xf numFmtId="184" fontId="12" fillId="0" borderId="46" xfId="7" applyNumberFormat="1" applyFont="1" applyBorder="1" applyAlignment="1">
      <alignment horizontal="center" vertical="center"/>
    </xf>
    <xf numFmtId="41" fontId="12" fillId="0" borderId="67" xfId="4" applyFont="1" applyBorder="1" applyAlignment="1">
      <alignment vertical="center"/>
    </xf>
    <xf numFmtId="41" fontId="12" fillId="0" borderId="77" xfId="4" applyFont="1" applyBorder="1" applyAlignment="1">
      <alignment vertical="center"/>
    </xf>
    <xf numFmtId="184" fontId="12" fillId="0" borderId="63" xfId="7" applyNumberFormat="1" applyFont="1" applyBorder="1" applyAlignment="1">
      <alignment horizontal="center" vertical="center"/>
    </xf>
    <xf numFmtId="185" fontId="12" fillId="0" borderId="63" xfId="7" applyNumberFormat="1" applyFont="1" applyBorder="1" applyAlignment="1">
      <alignment vertical="center"/>
    </xf>
    <xf numFmtId="184" fontId="12" fillId="0" borderId="78" xfId="7" applyNumberFormat="1" applyFont="1" applyBorder="1" applyAlignment="1">
      <alignment vertical="center"/>
    </xf>
    <xf numFmtId="0" fontId="12" fillId="0" borderId="28" xfId="7" applyFont="1" applyBorder="1" applyAlignment="1">
      <alignment vertical="center"/>
    </xf>
    <xf numFmtId="186" fontId="12" fillId="0" borderId="29" xfId="7" applyNumberFormat="1" applyFont="1" applyBorder="1" applyAlignment="1">
      <alignment horizontal="right" vertical="center"/>
    </xf>
    <xf numFmtId="184" fontId="12" fillId="0" borderId="7" xfId="7" applyNumberFormat="1" applyFont="1" applyBorder="1" applyAlignment="1">
      <alignment horizontal="center" vertical="center"/>
    </xf>
    <xf numFmtId="184" fontId="12" fillId="0" borderId="7" xfId="7" applyNumberFormat="1" applyFont="1" applyBorder="1" applyAlignment="1">
      <alignment vertical="center"/>
    </xf>
    <xf numFmtId="184" fontId="12" fillId="0" borderId="8" xfId="7" applyNumberFormat="1" applyFont="1" applyBorder="1" applyAlignment="1">
      <alignment vertical="center"/>
    </xf>
    <xf numFmtId="0" fontId="12" fillId="0" borderId="79" xfId="7" applyFont="1" applyBorder="1" applyAlignment="1">
      <alignment horizontal="center" vertical="center"/>
    </xf>
    <xf numFmtId="0" fontId="15" fillId="0" borderId="27" xfId="7" applyFont="1" applyBorder="1" applyAlignment="1">
      <alignment horizontal="left" vertical="center"/>
    </xf>
    <xf numFmtId="0" fontId="0" fillId="0" borderId="0" xfId="8" applyFont="1">
      <alignment vertical="center"/>
    </xf>
    <xf numFmtId="181" fontId="23" fillId="0" borderId="26" xfId="1" applyNumberFormat="1" applyFont="1" applyBorder="1" applyAlignment="1">
      <alignment horizontal="center" vertical="center" shrinkToFit="1"/>
    </xf>
    <xf numFmtId="181" fontId="11" fillId="0" borderId="26" xfId="1" applyNumberFormat="1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2" fillId="0" borderId="6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4" fillId="0" borderId="15" xfId="12" applyFont="1" applyBorder="1" applyAlignment="1">
      <alignment horizontal="center" vertical="center" shrinkToFit="1"/>
    </xf>
    <xf numFmtId="181" fontId="24" fillId="0" borderId="15" xfId="13" applyNumberFormat="1" applyFont="1" applyBorder="1" applyAlignment="1">
      <alignment vertical="center" shrinkToFit="1"/>
    </xf>
    <xf numFmtId="181" fontId="23" fillId="0" borderId="15" xfId="13" applyNumberFormat="1" applyFont="1" applyBorder="1" applyAlignment="1">
      <alignment horizontal="center" vertical="center" shrinkToFit="1"/>
    </xf>
    <xf numFmtId="49" fontId="23" fillId="0" borderId="0" xfId="12" applyNumberFormat="1" applyFont="1" applyAlignment="1">
      <alignment horizontal="left" vertical="center" shrinkToFit="1"/>
    </xf>
    <xf numFmtId="0" fontId="23" fillId="0" borderId="0" xfId="12" applyFont="1">
      <alignment vertical="center"/>
    </xf>
    <xf numFmtId="0" fontId="23" fillId="0" borderId="0" xfId="12" applyFont="1" applyAlignment="1">
      <alignment vertical="center" shrinkToFit="1"/>
    </xf>
    <xf numFmtId="41" fontId="23" fillId="0" borderId="0" xfId="13" applyFont="1">
      <alignment vertical="center"/>
    </xf>
    <xf numFmtId="182" fontId="23" fillId="0" borderId="0" xfId="12" applyNumberFormat="1" applyFont="1" applyAlignment="1">
      <alignment horizontal="center" vertical="center"/>
    </xf>
    <xf numFmtId="180" fontId="23" fillId="0" borderId="0" xfId="12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10" fillId="0" borderId="0" xfId="0" applyFont="1">
      <alignment vertical="center"/>
    </xf>
    <xf numFmtId="41" fontId="5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180" fontId="5" fillId="0" borderId="0" xfId="0" applyNumberFormat="1" applyFont="1">
      <alignment vertical="center"/>
    </xf>
    <xf numFmtId="0" fontId="0" fillId="0" borderId="0" xfId="8" applyFont="1" applyAlignment="1">
      <alignment horizontal="left" vertical="center"/>
    </xf>
    <xf numFmtId="49" fontId="23" fillId="0" borderId="13" xfId="0" applyNumberFormat="1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182" fontId="23" fillId="0" borderId="34" xfId="0" applyNumberFormat="1" applyFont="1" applyBorder="1" applyAlignment="1">
      <alignment horizontal="center" vertical="center"/>
    </xf>
    <xf numFmtId="180" fontId="23" fillId="0" borderId="44" xfId="0" applyNumberFormat="1" applyFont="1" applyBorder="1" applyAlignment="1">
      <alignment horizontal="center" vertical="center" shrinkToFit="1"/>
    </xf>
    <xf numFmtId="181" fontId="23" fillId="0" borderId="33" xfId="1" applyNumberFormat="1" applyFont="1" applyBorder="1" applyAlignment="1">
      <alignment horizontal="center" vertical="center" shrinkToFit="1"/>
    </xf>
    <xf numFmtId="181" fontId="11" fillId="0" borderId="33" xfId="1" applyNumberFormat="1" applyFont="1" applyBorder="1" applyAlignment="1">
      <alignment horizontal="center" vertical="center" shrinkToFit="1"/>
    </xf>
    <xf numFmtId="182" fontId="23" fillId="0" borderId="14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0" fontId="23" fillId="0" borderId="81" xfId="0" applyFont="1" applyBorder="1" applyAlignment="1">
      <alignment horizontal="center" vertical="center"/>
    </xf>
    <xf numFmtId="182" fontId="23" fillId="0" borderId="80" xfId="0" applyNumberFormat="1" applyFont="1" applyBorder="1" applyAlignment="1">
      <alignment horizontal="center" vertical="center"/>
    </xf>
    <xf numFmtId="182" fontId="23" fillId="0" borderId="81" xfId="0" applyNumberFormat="1" applyFont="1" applyBorder="1" applyAlignment="1">
      <alignment horizontal="center" vertical="center"/>
    </xf>
    <xf numFmtId="181" fontId="5" fillId="0" borderId="0" xfId="1" applyNumberFormat="1" applyFont="1">
      <alignment vertical="center"/>
    </xf>
    <xf numFmtId="0" fontId="5" fillId="0" borderId="32" xfId="0" applyFont="1" applyBorder="1" applyAlignment="1">
      <alignment horizontal="center" vertical="center"/>
    </xf>
    <xf numFmtId="181" fontId="5" fillId="0" borderId="32" xfId="1" applyNumberFormat="1" applyFont="1" applyBorder="1" applyAlignment="1">
      <alignment horizontal="center" vertical="center"/>
    </xf>
    <xf numFmtId="41" fontId="27" fillId="0" borderId="0" xfId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81" fontId="5" fillId="0" borderId="0" xfId="1" applyNumberFormat="1" applyFont="1" applyAlignment="1">
      <alignment horizontal="center" vertical="center"/>
    </xf>
    <xf numFmtId="181" fontId="5" fillId="0" borderId="0" xfId="1" applyNumberFormat="1" applyFont="1" applyAlignment="1">
      <alignment horizontal="right" vertical="center"/>
    </xf>
    <xf numFmtId="41" fontId="5" fillId="0" borderId="0" xfId="1" applyFont="1" applyAlignment="1">
      <alignment horizontal="center" vertical="center"/>
    </xf>
    <xf numFmtId="41" fontId="5" fillId="0" borderId="0" xfId="1" applyFont="1" applyAlignment="1">
      <alignment horizontal="right" vertical="center"/>
    </xf>
    <xf numFmtId="41" fontId="29" fillId="0" borderId="0" xfId="1" applyFont="1" applyAlignment="1">
      <alignment horizontal="center" vertical="center"/>
    </xf>
    <xf numFmtId="14" fontId="5" fillId="0" borderId="0" xfId="1" applyNumberFormat="1" applyFont="1" applyAlignment="1">
      <alignment horizontal="center" vertical="center"/>
    </xf>
    <xf numFmtId="181" fontId="29" fillId="4" borderId="93" xfId="1" applyNumberFormat="1" applyFont="1" applyFill="1" applyBorder="1" applyAlignment="1">
      <alignment horizontal="center" vertical="center"/>
    </xf>
    <xf numFmtId="181" fontId="29" fillId="4" borderId="94" xfId="1" applyNumberFormat="1" applyFont="1" applyFill="1" applyBorder="1" applyAlignment="1">
      <alignment horizontal="center" vertical="center"/>
    </xf>
    <xf numFmtId="41" fontId="29" fillId="4" borderId="95" xfId="1" applyFont="1" applyFill="1" applyBorder="1" applyAlignment="1">
      <alignment horizontal="center" vertical="center"/>
    </xf>
    <xf numFmtId="181" fontId="29" fillId="4" borderId="24" xfId="1" applyNumberFormat="1" applyFont="1" applyFill="1" applyBorder="1" applyAlignment="1">
      <alignment horizontal="center" vertical="center"/>
    </xf>
    <xf numFmtId="181" fontId="29" fillId="4" borderId="34" xfId="1" applyNumberFormat="1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181" fontId="5" fillId="0" borderId="34" xfId="1" applyNumberFormat="1" applyFont="1" applyBorder="1" applyAlignment="1">
      <alignment horizontal="center" vertical="center"/>
    </xf>
    <xf numFmtId="181" fontId="5" fillId="0" borderId="33" xfId="1" applyNumberFormat="1" applyFont="1" applyBorder="1">
      <alignment vertical="center"/>
    </xf>
    <xf numFmtId="41" fontId="5" fillId="0" borderId="24" xfId="1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41" fontId="5" fillId="0" borderId="32" xfId="1" applyFont="1" applyBorder="1" applyAlignment="1">
      <alignment horizontal="center" vertical="center"/>
    </xf>
    <xf numFmtId="41" fontId="5" fillId="0" borderId="33" xfId="1" applyFont="1" applyBorder="1">
      <alignment vertical="center"/>
    </xf>
    <xf numFmtId="41" fontId="5" fillId="0" borderId="26" xfId="1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181" fontId="5" fillId="0" borderId="91" xfId="1" applyNumberFormat="1" applyFont="1" applyBorder="1" applyAlignment="1">
      <alignment horizontal="center" vertical="center"/>
    </xf>
    <xf numFmtId="181" fontId="5" fillId="0" borderId="96" xfId="1" applyNumberFormat="1" applyFont="1" applyBorder="1" applyAlignment="1">
      <alignment horizontal="center" vertical="center"/>
    </xf>
    <xf numFmtId="181" fontId="5" fillId="0" borderId="89" xfId="1" applyNumberFormat="1" applyFont="1" applyBorder="1">
      <alignment vertical="center"/>
    </xf>
    <xf numFmtId="41" fontId="5" fillId="0" borderId="98" xfId="1" applyFont="1" applyBorder="1" applyAlignment="1">
      <alignment horizontal="center" vertical="center"/>
    </xf>
    <xf numFmtId="41" fontId="5" fillId="0" borderId="91" xfId="1" applyFont="1" applyBorder="1" applyAlignment="1">
      <alignment horizontal="center" vertical="center"/>
    </xf>
    <xf numFmtId="41" fontId="5" fillId="0" borderId="96" xfId="1" applyFont="1" applyBorder="1" applyAlignment="1">
      <alignment horizontal="center" vertical="center"/>
    </xf>
    <xf numFmtId="41" fontId="5" fillId="0" borderId="89" xfId="1" applyFont="1" applyBorder="1">
      <alignment vertical="center"/>
    </xf>
    <xf numFmtId="41" fontId="5" fillId="0" borderId="25" xfId="1" applyFont="1" applyBorder="1">
      <alignment vertical="center"/>
    </xf>
    <xf numFmtId="41" fontId="5" fillId="0" borderId="25" xfId="1" applyFont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81" fontId="5" fillId="3" borderId="100" xfId="1" applyNumberFormat="1" applyFont="1" applyFill="1" applyBorder="1" applyAlignment="1">
      <alignment horizontal="center" vertical="center"/>
    </xf>
    <xf numFmtId="181" fontId="5" fillId="3" borderId="101" xfId="1" applyNumberFormat="1" applyFont="1" applyFill="1" applyBorder="1" applyAlignment="1">
      <alignment horizontal="center" vertical="center"/>
    </xf>
    <xf numFmtId="181" fontId="5" fillId="3" borderId="12" xfId="1" applyNumberFormat="1" applyFont="1" applyFill="1" applyBorder="1" applyAlignment="1">
      <alignment horizontal="center" vertical="center"/>
    </xf>
    <xf numFmtId="41" fontId="5" fillId="3" borderId="100" xfId="1" applyFont="1" applyFill="1" applyBorder="1" applyAlignment="1">
      <alignment horizontal="center" vertical="center"/>
    </xf>
    <xf numFmtId="41" fontId="5" fillId="3" borderId="102" xfId="1" applyFont="1" applyFill="1" applyBorder="1" applyAlignment="1">
      <alignment horizontal="center" vertical="center"/>
    </xf>
    <xf numFmtId="41" fontId="5" fillId="3" borderId="101" xfId="1" applyFont="1" applyFill="1" applyBorder="1" applyAlignment="1">
      <alignment horizontal="center" vertical="center"/>
    </xf>
    <xf numFmtId="41" fontId="5" fillId="3" borderId="12" xfId="1" applyFont="1" applyFill="1" applyBorder="1" applyAlignment="1">
      <alignment horizontal="center" vertical="center"/>
    </xf>
    <xf numFmtId="41" fontId="5" fillId="3" borderId="15" xfId="1" applyFont="1" applyFill="1" applyBorder="1" applyAlignment="1">
      <alignment horizontal="center" vertical="center"/>
    </xf>
    <xf numFmtId="41" fontId="5" fillId="4" borderId="14" xfId="1" applyFont="1" applyFill="1" applyBorder="1" applyAlignment="1">
      <alignment horizontal="center" vertical="center"/>
    </xf>
    <xf numFmtId="191" fontId="5" fillId="4" borderId="80" xfId="1" applyNumberFormat="1" applyFont="1" applyFill="1" applyBorder="1" applyAlignment="1">
      <alignment horizontal="center" vertical="center"/>
    </xf>
    <xf numFmtId="41" fontId="5" fillId="4" borderId="80" xfId="1" applyFont="1" applyFill="1" applyBorder="1" applyAlignment="1">
      <alignment horizontal="center" vertical="center"/>
    </xf>
    <xf numFmtId="41" fontId="5" fillId="0" borderId="0" xfId="1" applyFont="1" applyAlignment="1">
      <alignment horizontal="left" vertical="center"/>
    </xf>
    <xf numFmtId="41" fontId="5" fillId="3" borderId="48" xfId="1" applyFont="1" applyFill="1" applyBorder="1" applyAlignment="1">
      <alignment horizontal="center" vertical="center"/>
    </xf>
    <xf numFmtId="191" fontId="5" fillId="3" borderId="103" xfId="1" applyNumberFormat="1" applyFont="1" applyFill="1" applyBorder="1" applyAlignment="1">
      <alignment horizontal="center" vertical="center"/>
    </xf>
    <xf numFmtId="41" fontId="5" fillId="3" borderId="103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81" fontId="5" fillId="0" borderId="84" xfId="1" applyNumberFormat="1" applyFont="1" applyBorder="1">
      <alignment vertical="center"/>
    </xf>
    <xf numFmtId="41" fontId="5" fillId="0" borderId="14" xfId="1" applyFont="1" applyBorder="1" applyAlignment="1">
      <alignment horizontal="center" vertical="center"/>
    </xf>
    <xf numFmtId="191" fontId="5" fillId="0" borderId="80" xfId="1" applyNumberFormat="1" applyFont="1" applyBorder="1" applyAlignment="1">
      <alignment horizontal="center" vertical="center"/>
    </xf>
    <xf numFmtId="41" fontId="5" fillId="0" borderId="80" xfId="1" applyFont="1" applyBorder="1" applyAlignment="1">
      <alignment horizontal="center" vertical="center"/>
    </xf>
    <xf numFmtId="181" fontId="5" fillId="0" borderId="85" xfId="1" applyNumberFormat="1" applyFont="1" applyBorder="1">
      <alignment vertical="center"/>
    </xf>
    <xf numFmtId="41" fontId="5" fillId="0" borderId="82" xfId="1" applyFont="1" applyBorder="1" applyAlignment="1">
      <alignment horizontal="center" vertical="center"/>
    </xf>
    <xf numFmtId="191" fontId="5" fillId="0" borderId="83" xfId="1" applyNumberFormat="1" applyFont="1" applyBorder="1" applyAlignment="1">
      <alignment horizontal="center" vertical="center"/>
    </xf>
    <xf numFmtId="41" fontId="5" fillId="0" borderId="83" xfId="1" applyFont="1" applyBorder="1" applyAlignment="1">
      <alignment horizontal="center" vertical="center"/>
    </xf>
    <xf numFmtId="43" fontId="5" fillId="0" borderId="0" xfId="0" applyNumberFormat="1" applyFont="1">
      <alignment vertical="center"/>
    </xf>
    <xf numFmtId="191" fontId="5" fillId="0" borderId="96" xfId="1" applyNumberFormat="1" applyFont="1" applyBorder="1" applyAlignment="1">
      <alignment horizontal="center" vertical="center"/>
    </xf>
    <xf numFmtId="191" fontId="5" fillId="0" borderId="32" xfId="1" applyNumberFormat="1" applyFont="1" applyBorder="1" applyAlignment="1">
      <alignment horizontal="center" vertical="center"/>
    </xf>
    <xf numFmtId="41" fontId="5" fillId="0" borderId="105" xfId="1" applyFont="1" applyBorder="1" applyAlignment="1">
      <alignment horizontal="center" vertical="center"/>
    </xf>
    <xf numFmtId="191" fontId="5" fillId="0" borderId="94" xfId="1" applyNumberFormat="1" applyFont="1" applyBorder="1" applyAlignment="1">
      <alignment horizontal="center" vertical="center"/>
    </xf>
    <xf numFmtId="41" fontId="5" fillId="0" borderId="94" xfId="1" applyFont="1" applyBorder="1" applyAlignment="1">
      <alignment horizontal="center" vertical="center"/>
    </xf>
    <xf numFmtId="41" fontId="5" fillId="5" borderId="100" xfId="1" applyFont="1" applyFill="1" applyBorder="1" applyAlignment="1">
      <alignment horizontal="center" vertical="center"/>
    </xf>
    <xf numFmtId="191" fontId="5" fillId="5" borderId="101" xfId="1" applyNumberFormat="1" applyFont="1" applyFill="1" applyBorder="1" applyAlignment="1">
      <alignment horizontal="center" vertical="center"/>
    </xf>
    <xf numFmtId="41" fontId="5" fillId="5" borderId="101" xfId="1" applyFont="1" applyFill="1" applyBorder="1" applyAlignment="1">
      <alignment horizontal="center" vertical="center"/>
    </xf>
    <xf numFmtId="191" fontId="5" fillId="3" borderId="101" xfId="1" applyNumberFormat="1" applyFont="1" applyFill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81" fontId="8" fillId="0" borderId="34" xfId="1" applyNumberFormat="1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41" fontId="8" fillId="0" borderId="94" xfId="1" applyFont="1" applyBorder="1" applyAlignment="1">
      <alignment horizontal="center" vertical="center"/>
    </xf>
    <xf numFmtId="181" fontId="8" fillId="0" borderId="93" xfId="1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1" fontId="8" fillId="0" borderId="58" xfId="1" applyFont="1" applyBorder="1" applyAlignment="1">
      <alignment horizontal="center" vertical="center"/>
    </xf>
    <xf numFmtId="181" fontId="8" fillId="0" borderId="108" xfId="1" applyNumberFormat="1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41" fontId="8" fillId="0" borderId="96" xfId="1" applyFont="1" applyBorder="1" applyAlignment="1">
      <alignment horizontal="center" vertical="center"/>
    </xf>
    <xf numFmtId="181" fontId="8" fillId="0" borderId="91" xfId="1" applyNumberFormat="1" applyFont="1" applyBorder="1" applyAlignment="1">
      <alignment horizontal="center" vertical="center"/>
    </xf>
    <xf numFmtId="41" fontId="8" fillId="0" borderId="0" xfId="1" applyFont="1" applyAlignment="1">
      <alignment horizontal="center" vertical="center"/>
    </xf>
    <xf numFmtId="181" fontId="8" fillId="0" borderId="0" xfId="1" applyNumberFormat="1" applyFont="1" applyAlignment="1">
      <alignment horizontal="center" vertical="center"/>
    </xf>
    <xf numFmtId="43" fontId="8" fillId="0" borderId="0" xfId="0" applyNumberFormat="1" applyFont="1">
      <alignment vertical="center"/>
    </xf>
    <xf numFmtId="189" fontId="26" fillId="0" borderId="0" xfId="0" applyNumberFormat="1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89" fontId="33" fillId="0" borderId="0" xfId="2" applyNumberFormat="1" applyFont="1" applyAlignment="1">
      <alignment horizontal="center" vertical="center"/>
    </xf>
    <xf numFmtId="189" fontId="33" fillId="0" borderId="0" xfId="2" applyNumberFormat="1" applyFont="1" applyAlignment="1">
      <alignment vertical="center"/>
    </xf>
    <xf numFmtId="0" fontId="26" fillId="0" borderId="0" xfId="0" applyFont="1">
      <alignment vertical="center"/>
    </xf>
    <xf numFmtId="0" fontId="26" fillId="0" borderId="0" xfId="2" applyFont="1" applyAlignment="1">
      <alignment horizontal="center" vertical="center"/>
    </xf>
    <xf numFmtId="0" fontId="34" fillId="0" borderId="0" xfId="3" applyFont="1" applyAlignment="1" applyProtection="1">
      <alignment horizontal="left" vertical="center"/>
    </xf>
    <xf numFmtId="0" fontId="26" fillId="0" borderId="0" xfId="2" quotePrefix="1" applyFont="1" applyAlignment="1">
      <alignment horizontal="center" vertical="center"/>
    </xf>
    <xf numFmtId="189" fontId="26" fillId="0" borderId="0" xfId="2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178" fontId="22" fillId="0" borderId="2" xfId="0" applyNumberFormat="1" applyFont="1" applyBorder="1">
      <alignment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83" fontId="10" fillId="0" borderId="0" xfId="1" applyNumberFormat="1" applyFont="1" applyAlignment="1">
      <alignment horizontal="center" vertical="center" shrinkToFit="1"/>
    </xf>
    <xf numFmtId="183" fontId="8" fillId="0" borderId="0" xfId="1" applyNumberFormat="1" applyFont="1" applyAlignment="1">
      <alignment horizontal="center" vertical="center" shrinkToFit="1"/>
    </xf>
    <xf numFmtId="49" fontId="23" fillId="6" borderId="25" xfId="0" applyNumberFormat="1" applyFont="1" applyFill="1" applyBorder="1" applyAlignment="1">
      <alignment horizontal="center" vertical="center" shrinkToFit="1"/>
    </xf>
    <xf numFmtId="49" fontId="23" fillId="6" borderId="24" xfId="0" applyNumberFormat="1" applyFont="1" applyFill="1" applyBorder="1" applyAlignment="1">
      <alignment horizontal="center" vertical="center" shrinkToFit="1"/>
    </xf>
    <xf numFmtId="0" fontId="23" fillId="6" borderId="32" xfId="0" applyFont="1" applyFill="1" applyBorder="1" applyAlignment="1">
      <alignment horizontal="center" vertical="center" shrinkToFit="1"/>
    </xf>
    <xf numFmtId="0" fontId="23" fillId="6" borderId="6" xfId="0" applyFont="1" applyFill="1" applyBorder="1" applyAlignment="1">
      <alignment horizontal="center" vertical="center" shrinkToFit="1"/>
    </xf>
    <xf numFmtId="0" fontId="23" fillId="6" borderId="31" xfId="0" applyFont="1" applyFill="1" applyBorder="1" applyAlignment="1">
      <alignment horizontal="center" vertical="center" shrinkToFit="1"/>
    </xf>
    <xf numFmtId="41" fontId="23" fillId="6" borderId="32" xfId="1" applyFont="1" applyFill="1" applyBorder="1" applyAlignment="1">
      <alignment horizontal="center" vertical="center" shrinkToFit="1"/>
    </xf>
    <xf numFmtId="0" fontId="23" fillId="6" borderId="84" xfId="0" applyFont="1" applyFill="1" applyBorder="1" applyAlignment="1">
      <alignment horizontal="center" vertical="center" shrinkToFit="1"/>
    </xf>
    <xf numFmtId="182" fontId="23" fillId="6" borderId="24" xfId="0" applyNumberFormat="1" applyFont="1" applyFill="1" applyBorder="1" applyAlignment="1">
      <alignment horizontal="center" vertical="center"/>
    </xf>
    <xf numFmtId="49" fontId="23" fillId="6" borderId="26" xfId="0" applyNumberFormat="1" applyFont="1" applyFill="1" applyBorder="1" applyAlignment="1">
      <alignment horizontal="center" vertical="center" shrinkToFit="1"/>
    </xf>
    <xf numFmtId="0" fontId="11" fillId="6" borderId="24" xfId="0" applyFont="1" applyFill="1" applyBorder="1" applyAlignment="1">
      <alignment horizontal="center" vertical="center" shrinkToFit="1"/>
    </xf>
    <xf numFmtId="0" fontId="11" fillId="6" borderId="32" xfId="0" applyFont="1" applyFill="1" applyBorder="1" applyAlignment="1">
      <alignment horizontal="center" vertical="center" shrinkToFit="1"/>
    </xf>
    <xf numFmtId="0" fontId="11" fillId="6" borderId="31" xfId="0" applyFont="1" applyFill="1" applyBorder="1" applyAlignment="1">
      <alignment horizontal="center" vertical="center" shrinkToFit="1"/>
    </xf>
    <xf numFmtId="41" fontId="11" fillId="6" borderId="32" xfId="1" applyFont="1" applyFill="1" applyBorder="1" applyAlignment="1">
      <alignment horizontal="center" vertical="center" shrinkToFit="1"/>
    </xf>
    <xf numFmtId="0" fontId="23" fillId="6" borderId="27" xfId="0" applyFont="1" applyFill="1" applyBorder="1" applyAlignment="1">
      <alignment horizontal="center" vertical="center" shrinkToFit="1"/>
    </xf>
    <xf numFmtId="0" fontId="23" fillId="6" borderId="83" xfId="0" applyFont="1" applyFill="1" applyBorder="1" applyAlignment="1">
      <alignment horizontal="center" vertical="center" shrinkToFit="1"/>
    </xf>
    <xf numFmtId="41" fontId="23" fillId="6" borderId="83" xfId="1" applyFont="1" applyFill="1" applyBorder="1" applyAlignment="1">
      <alignment horizontal="center" vertical="center" shrinkToFit="1"/>
    </xf>
    <xf numFmtId="0" fontId="23" fillId="6" borderId="85" xfId="0" applyFont="1" applyFill="1" applyBorder="1" applyAlignment="1">
      <alignment horizontal="center" vertical="center" shrinkToFit="1"/>
    </xf>
    <xf numFmtId="182" fontId="23" fillId="6" borderId="82" xfId="0" applyNumberFormat="1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6" fillId="0" borderId="0" xfId="2" quotePrefix="1" applyFont="1" applyAlignment="1">
      <alignment horizontal="center" vertical="center"/>
    </xf>
    <xf numFmtId="189" fontId="26" fillId="0" borderId="0" xfId="0" applyNumberFormat="1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90" fontId="5" fillId="0" borderId="32" xfId="14" applyNumberFormat="1" applyFont="1" applyBorder="1" applyAlignment="1">
      <alignment horizontal="center" vertical="center"/>
    </xf>
    <xf numFmtId="41" fontId="5" fillId="0" borderId="32" xfId="1" applyFont="1" applyBorder="1" applyAlignment="1">
      <alignment horizontal="center" vertical="center"/>
    </xf>
    <xf numFmtId="181" fontId="5" fillId="5" borderId="32" xfId="1" applyNumberFormat="1" applyFont="1" applyFill="1" applyBorder="1" applyAlignment="1">
      <alignment horizontal="center" vertical="center"/>
    </xf>
    <xf numFmtId="192" fontId="5" fillId="0" borderId="32" xfId="1" applyNumberFormat="1" applyFont="1" applyBorder="1" applyAlignment="1">
      <alignment horizontal="center" vertical="center"/>
    </xf>
    <xf numFmtId="192" fontId="5" fillId="0" borderId="32" xfId="1" applyNumberFormat="1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5" fillId="5" borderId="32" xfId="0" applyFont="1" applyFill="1" applyBorder="1" applyAlignment="1">
      <alignment horizontal="center" vertical="center"/>
    </xf>
    <xf numFmtId="192" fontId="5" fillId="0" borderId="0" xfId="0" applyNumberFormat="1" applyFont="1" applyAlignment="1">
      <alignment horizontal="center" vertical="center"/>
    </xf>
    <xf numFmtId="49" fontId="24" fillId="0" borderId="12" xfId="12" applyNumberFormat="1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/>
    </xf>
    <xf numFmtId="49" fontId="23" fillId="6" borderId="90" xfId="0" applyNumberFormat="1" applyFont="1" applyFill="1" applyBorder="1" applyAlignment="1">
      <alignment horizontal="center" vertical="center" shrinkToFit="1"/>
    </xf>
    <xf numFmtId="0" fontId="24" fillId="0" borderId="6" xfId="12" applyFont="1" applyBorder="1" applyAlignment="1">
      <alignment horizontal="center" vertical="center"/>
    </xf>
    <xf numFmtId="49" fontId="23" fillId="7" borderId="13" xfId="0" applyNumberFormat="1" applyFont="1" applyFill="1" applyBorder="1" applyAlignment="1">
      <alignment horizontal="center" vertical="center" shrinkToFit="1"/>
    </xf>
    <xf numFmtId="0" fontId="24" fillId="0" borderId="18" xfId="12" applyFont="1" applyBorder="1" applyAlignment="1">
      <alignment horizontal="center" vertical="center"/>
    </xf>
    <xf numFmtId="0" fontId="24" fillId="0" borderId="1" xfId="12" applyFont="1" applyBorder="1" applyAlignment="1">
      <alignment horizontal="center" vertical="center"/>
    </xf>
    <xf numFmtId="0" fontId="23" fillId="7" borderId="40" xfId="0" applyFont="1" applyFill="1" applyBorder="1" applyAlignment="1">
      <alignment horizontal="center" vertical="center"/>
    </xf>
    <xf numFmtId="0" fontId="8" fillId="8" borderId="109" xfId="0" applyFont="1" applyFill="1" applyBorder="1" applyAlignment="1">
      <alignment horizontal="center" vertical="center"/>
    </xf>
    <xf numFmtId="0" fontId="8" fillId="8" borderId="110" xfId="0" applyFont="1" applyFill="1" applyBorder="1" applyAlignment="1">
      <alignment horizontal="center" vertical="center"/>
    </xf>
    <xf numFmtId="0" fontId="8" fillId="8" borderId="111" xfId="0" applyFont="1" applyFill="1" applyBorder="1" applyAlignment="1">
      <alignment horizontal="center" vertical="center"/>
    </xf>
    <xf numFmtId="0" fontId="8" fillId="8" borderId="112" xfId="0" applyFont="1" applyFill="1" applyBorder="1" applyAlignment="1">
      <alignment horizontal="center" vertical="center"/>
    </xf>
    <xf numFmtId="49" fontId="23" fillId="4" borderId="109" xfId="0" applyNumberFormat="1" applyFont="1" applyFill="1" applyBorder="1" applyAlignment="1">
      <alignment horizontal="center" vertical="center" shrinkToFit="1"/>
    </xf>
    <xf numFmtId="0" fontId="23" fillId="4" borderId="111" xfId="0" applyFont="1" applyFill="1" applyBorder="1" applyAlignment="1">
      <alignment horizontal="center" vertical="center"/>
    </xf>
    <xf numFmtId="0" fontId="23" fillId="4" borderId="111" xfId="0" applyFont="1" applyFill="1" applyBorder="1" applyAlignment="1">
      <alignment horizontal="center" vertical="center" shrinkToFit="1"/>
    </xf>
    <xf numFmtId="182" fontId="23" fillId="4" borderId="111" xfId="0" applyNumberFormat="1" applyFont="1" applyFill="1" applyBorder="1" applyAlignment="1">
      <alignment horizontal="center" vertical="center"/>
    </xf>
    <xf numFmtId="180" fontId="23" fillId="4" borderId="112" xfId="0" applyNumberFormat="1" applyFont="1" applyFill="1" applyBorder="1" applyAlignment="1">
      <alignment horizontal="center" vertical="center" shrinkToFit="1"/>
    </xf>
    <xf numFmtId="182" fontId="23" fillId="8" borderId="110" xfId="0" applyNumberFormat="1" applyFont="1" applyFill="1" applyBorder="1" applyAlignment="1">
      <alignment horizontal="center" vertical="center"/>
    </xf>
    <xf numFmtId="182" fontId="23" fillId="8" borderId="111" xfId="0" applyNumberFormat="1" applyFont="1" applyFill="1" applyBorder="1" applyAlignment="1">
      <alignment horizontal="center" vertical="center"/>
    </xf>
    <xf numFmtId="182" fontId="23" fillId="8" borderId="112" xfId="0" applyNumberFormat="1" applyFont="1" applyFill="1" applyBorder="1" applyAlignment="1">
      <alignment horizontal="center" vertical="center"/>
    </xf>
    <xf numFmtId="176" fontId="8" fillId="0" borderId="113" xfId="0" applyNumberFormat="1" applyFont="1" applyBorder="1" applyAlignment="1">
      <alignment horizontal="center" vertical="center"/>
    </xf>
    <xf numFmtId="176" fontId="8" fillId="0" borderId="114" xfId="0" applyNumberFormat="1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 shrinkToFit="1"/>
    </xf>
    <xf numFmtId="49" fontId="23" fillId="0" borderId="115" xfId="0" applyNumberFormat="1" applyFont="1" applyBorder="1" applyAlignment="1">
      <alignment horizontal="center" vertical="center" shrinkToFit="1"/>
    </xf>
    <xf numFmtId="0" fontId="23" fillId="0" borderId="115" xfId="0" applyFont="1" applyBorder="1" applyAlignment="1">
      <alignment horizontal="center" vertical="center" shrinkToFit="1"/>
    </xf>
    <xf numFmtId="41" fontId="23" fillId="0" borderId="115" xfId="1" applyFont="1" applyFill="1" applyBorder="1" applyAlignment="1">
      <alignment horizontal="center" vertical="center" shrinkToFit="1"/>
    </xf>
    <xf numFmtId="182" fontId="23" fillId="0" borderId="115" xfId="0" applyNumberFormat="1" applyFont="1" applyBorder="1" applyAlignment="1">
      <alignment horizontal="center" vertical="center"/>
    </xf>
    <xf numFmtId="181" fontId="23" fillId="0" borderId="115" xfId="1" applyNumberFormat="1" applyFont="1" applyFill="1" applyBorder="1" applyAlignment="1">
      <alignment horizontal="center" vertical="center" shrinkToFit="1"/>
    </xf>
    <xf numFmtId="181" fontId="23" fillId="0" borderId="116" xfId="1" applyNumberFormat="1" applyFont="1" applyFill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41" fontId="8" fillId="0" borderId="32" xfId="1" applyFont="1" applyBorder="1" applyAlignment="1">
      <alignment horizontal="center" vertical="center"/>
    </xf>
    <xf numFmtId="181" fontId="8" fillId="0" borderId="32" xfId="1" applyNumberFormat="1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41" fontId="8" fillId="5" borderId="32" xfId="1" applyFont="1" applyFill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41" fontId="36" fillId="0" borderId="0" xfId="1" applyFont="1">
      <alignment vertical="center"/>
    </xf>
    <xf numFmtId="181" fontId="36" fillId="0" borderId="0" xfId="1" applyNumberFormat="1" applyFont="1">
      <alignment vertical="center"/>
    </xf>
    <xf numFmtId="49" fontId="23" fillId="0" borderId="25" xfId="0" applyNumberFormat="1" applyFont="1" applyFill="1" applyBorder="1" applyAlignment="1">
      <alignment horizontal="center" vertical="center" shrinkToFit="1"/>
    </xf>
    <xf numFmtId="49" fontId="23" fillId="0" borderId="90" xfId="0" applyNumberFormat="1" applyFont="1" applyFill="1" applyBorder="1" applyAlignment="1">
      <alignment horizontal="center" vertical="center" shrinkToFit="1"/>
    </xf>
    <xf numFmtId="49" fontId="23" fillId="0" borderId="24" xfId="0" applyNumberFormat="1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41" fontId="23" fillId="0" borderId="32" xfId="1" applyFont="1" applyFill="1" applyBorder="1" applyAlignment="1">
      <alignment horizontal="center" vertical="center" shrinkToFit="1"/>
    </xf>
    <xf numFmtId="0" fontId="23" fillId="0" borderId="84" xfId="0" applyFont="1" applyFill="1" applyBorder="1" applyAlignment="1">
      <alignment horizontal="center" vertical="center" shrinkToFit="1"/>
    </xf>
    <xf numFmtId="182" fontId="23" fillId="0" borderId="24" xfId="0" applyNumberFormat="1" applyFont="1" applyFill="1" applyBorder="1" applyAlignment="1">
      <alignment horizontal="center" vertical="center"/>
    </xf>
    <xf numFmtId="181" fontId="23" fillId="0" borderId="33" xfId="1" applyNumberFormat="1" applyFont="1" applyFill="1" applyBorder="1" applyAlignment="1">
      <alignment horizontal="center" vertical="center" shrinkToFit="1"/>
    </xf>
    <xf numFmtId="181" fontId="23" fillId="0" borderId="26" xfId="1" applyNumberFormat="1" applyFont="1" applyFill="1" applyBorder="1" applyAlignment="1">
      <alignment horizontal="center" vertical="center" shrinkToFit="1"/>
    </xf>
    <xf numFmtId="183" fontId="8" fillId="0" borderId="0" xfId="1" applyNumberFormat="1" applyFont="1" applyFill="1" applyAlignment="1">
      <alignment horizontal="center" vertical="center" shrinkToFit="1"/>
    </xf>
    <xf numFmtId="0" fontId="8" fillId="0" borderId="32" xfId="0" applyFont="1" applyFill="1" applyBorder="1" applyAlignment="1">
      <alignment horizontal="center" vertical="center"/>
    </xf>
    <xf numFmtId="181" fontId="8" fillId="0" borderId="34" xfId="1" applyNumberFormat="1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49" fontId="23" fillId="0" borderId="26" xfId="0" applyNumberFormat="1" applyFont="1" applyFill="1" applyBorder="1" applyAlignment="1">
      <alignment horizontal="center" vertical="center" shrinkToFit="1"/>
    </xf>
    <xf numFmtId="0" fontId="8" fillId="0" borderId="94" xfId="0" applyFont="1" applyFill="1" applyBorder="1" applyAlignment="1">
      <alignment horizontal="center" vertical="center"/>
    </xf>
    <xf numFmtId="41" fontId="8" fillId="0" borderId="94" xfId="1" applyFont="1" applyFill="1" applyBorder="1" applyAlignment="1">
      <alignment horizontal="center" vertical="center"/>
    </xf>
    <xf numFmtId="181" fontId="8" fillId="0" borderId="93" xfId="1" applyNumberFormat="1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41" fontId="8" fillId="0" borderId="58" xfId="1" applyFont="1" applyFill="1" applyBorder="1" applyAlignment="1">
      <alignment horizontal="center" vertical="center"/>
    </xf>
    <xf numFmtId="181" fontId="8" fillId="0" borderId="108" xfId="1" applyNumberFormat="1" applyFont="1" applyFill="1" applyBorder="1" applyAlignment="1">
      <alignment horizontal="center" vertical="center"/>
    </xf>
    <xf numFmtId="0" fontId="8" fillId="0" borderId="96" xfId="0" applyFont="1" applyFill="1" applyBorder="1" applyAlignment="1">
      <alignment horizontal="center" vertical="center"/>
    </xf>
    <xf numFmtId="41" fontId="8" fillId="0" borderId="96" xfId="1" applyFont="1" applyFill="1" applyBorder="1" applyAlignment="1">
      <alignment horizontal="center" vertical="center"/>
    </xf>
    <xf numFmtId="181" fontId="8" fillId="0" borderId="91" xfId="1" applyNumberFormat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181" fontId="8" fillId="0" borderId="0" xfId="1" applyNumberFormat="1" applyFont="1" applyFill="1" applyAlignment="1">
      <alignment horizontal="center" vertical="center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41" fontId="11" fillId="0" borderId="32" xfId="1" applyFont="1" applyFill="1" applyBorder="1" applyAlignment="1">
      <alignment horizontal="center" vertical="center" shrinkToFit="1"/>
    </xf>
    <xf numFmtId="181" fontId="11" fillId="0" borderId="33" xfId="1" applyNumberFormat="1" applyFont="1" applyFill="1" applyBorder="1" applyAlignment="1">
      <alignment horizontal="center" vertical="center" shrinkToFit="1"/>
    </xf>
    <xf numFmtId="181" fontId="11" fillId="0" borderId="26" xfId="1" applyNumberFormat="1" applyFont="1" applyFill="1" applyBorder="1" applyAlignment="1">
      <alignment horizontal="center" vertical="center" shrinkToFit="1"/>
    </xf>
    <xf numFmtId="43" fontId="8" fillId="0" borderId="0" xfId="0" applyNumberFormat="1" applyFont="1" applyFill="1">
      <alignment vertical="center"/>
    </xf>
    <xf numFmtId="0" fontId="26" fillId="0" borderId="0" xfId="2" quotePrefix="1" applyFont="1" applyAlignment="1">
      <alignment horizontal="center" vertical="center"/>
    </xf>
    <xf numFmtId="189" fontId="26" fillId="0" borderId="0" xfId="0" applyNumberFormat="1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shrinkToFit="1"/>
    </xf>
    <xf numFmtId="41" fontId="23" fillId="0" borderId="83" xfId="1" applyFont="1" applyFill="1" applyBorder="1" applyAlignment="1">
      <alignment horizontal="center" vertical="center" shrinkToFit="1"/>
    </xf>
    <xf numFmtId="0" fontId="23" fillId="0" borderId="85" xfId="0" applyFont="1" applyFill="1" applyBorder="1" applyAlignment="1">
      <alignment horizontal="center" vertical="center" shrinkToFit="1"/>
    </xf>
    <xf numFmtId="182" fontId="23" fillId="0" borderId="82" xfId="0" applyNumberFormat="1" applyFont="1" applyFill="1" applyBorder="1" applyAlignment="1">
      <alignment horizontal="center" vertical="center"/>
    </xf>
    <xf numFmtId="0" fontId="26" fillId="0" borderId="0" xfId="2" quotePrefix="1" applyFont="1" applyAlignment="1">
      <alignment horizontal="center" vertical="center"/>
    </xf>
    <xf numFmtId="189" fontId="26" fillId="0" borderId="0" xfId="0" applyNumberFormat="1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2" fillId="0" borderId="38" xfId="7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5" fillId="2" borderId="53" xfId="7" applyFont="1" applyFill="1" applyBorder="1" applyAlignment="1">
      <alignment horizontal="center" vertical="center"/>
    </xf>
    <xf numFmtId="0" fontId="13" fillId="0" borderId="16" xfId="7" applyFont="1" applyBorder="1" applyAlignment="1">
      <alignment horizontal="center" vertical="center" wrapText="1"/>
    </xf>
    <xf numFmtId="0" fontId="13" fillId="0" borderId="0" xfId="7" applyFont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2" fillId="0" borderId="40" xfId="7" applyFont="1" applyBorder="1" applyAlignment="1">
      <alignment horizontal="center" vertical="center" textRotation="255" wrapText="1"/>
    </xf>
    <xf numFmtId="0" fontId="12" fillId="0" borderId="36" xfId="7" applyFont="1" applyBorder="1" applyAlignment="1">
      <alignment horizontal="center" vertical="center" textRotation="255"/>
    </xf>
    <xf numFmtId="0" fontId="12" fillId="0" borderId="48" xfId="7" applyFont="1" applyBorder="1" applyAlignment="1">
      <alignment horizontal="center" vertical="center" textRotation="255"/>
    </xf>
    <xf numFmtId="0" fontId="12" fillId="0" borderId="41" xfId="7" applyFont="1" applyBorder="1" applyAlignment="1">
      <alignment horizontal="center" vertical="center"/>
    </xf>
    <xf numFmtId="0" fontId="12" fillId="0" borderId="42" xfId="7" applyFont="1" applyBorder="1" applyAlignment="1">
      <alignment horizontal="center" vertical="center"/>
    </xf>
    <xf numFmtId="0" fontId="12" fillId="0" borderId="44" xfId="7" applyFont="1" applyBorder="1" applyAlignment="1">
      <alignment horizontal="center" vertical="center" textRotation="255" wrapText="1"/>
    </xf>
    <xf numFmtId="0" fontId="12" fillId="0" borderId="35" xfId="7" applyFont="1" applyBorder="1" applyAlignment="1">
      <alignment horizontal="center" vertical="center" textRotation="255"/>
    </xf>
    <xf numFmtId="0" fontId="12" fillId="0" borderId="23" xfId="7" applyFont="1" applyBorder="1" applyAlignment="1">
      <alignment horizontal="center" vertical="center" textRotation="255"/>
    </xf>
    <xf numFmtId="0" fontId="12" fillId="0" borderId="37" xfId="7" applyFont="1" applyBorder="1" applyAlignment="1">
      <alignment horizontal="center" vertical="center"/>
    </xf>
    <xf numFmtId="0" fontId="12" fillId="0" borderId="38" xfId="7" applyFont="1" applyBorder="1" applyAlignment="1">
      <alignment horizontal="center" vertical="center"/>
    </xf>
    <xf numFmtId="0" fontId="17" fillId="0" borderId="38" xfId="7" applyFont="1" applyBorder="1" applyAlignment="1">
      <alignment horizontal="center" vertical="center"/>
    </xf>
    <xf numFmtId="0" fontId="17" fillId="0" borderId="39" xfId="7" applyFont="1" applyBorder="1" applyAlignment="1">
      <alignment horizontal="center" vertical="center"/>
    </xf>
    <xf numFmtId="0" fontId="12" fillId="0" borderId="46" xfId="7" applyFont="1" applyBorder="1" applyAlignment="1">
      <alignment horizontal="center" vertical="center"/>
    </xf>
    <xf numFmtId="0" fontId="12" fillId="0" borderId="47" xfId="7" applyFont="1" applyBorder="1" applyAlignment="1">
      <alignment horizontal="center" vertical="center"/>
    </xf>
    <xf numFmtId="0" fontId="12" fillId="0" borderId="16" xfId="7" applyFont="1" applyBorder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9" xfId="7" applyFont="1" applyBorder="1" applyAlignment="1">
      <alignment horizontal="center" vertical="center"/>
    </xf>
    <xf numFmtId="176" fontId="12" fillId="0" borderId="50" xfId="7" applyNumberFormat="1" applyFont="1" applyBorder="1" applyAlignment="1">
      <alignment horizontal="center" vertical="center"/>
    </xf>
    <xf numFmtId="0" fontId="12" fillId="0" borderId="50" xfId="7" applyFont="1" applyBorder="1" applyAlignment="1">
      <alignment horizontal="center" vertical="center"/>
    </xf>
    <xf numFmtId="0" fontId="12" fillId="0" borderId="51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2" fillId="0" borderId="1" xfId="7" applyFont="1" applyBorder="1" applyAlignment="1">
      <alignment horizontal="center" vertical="center"/>
    </xf>
    <xf numFmtId="0" fontId="12" fillId="0" borderId="22" xfId="7" applyFont="1" applyBorder="1" applyAlignment="1">
      <alignment horizontal="center" vertical="center"/>
    </xf>
    <xf numFmtId="0" fontId="12" fillId="0" borderId="73" xfId="7" applyFont="1" applyBorder="1" applyAlignment="1">
      <alignment horizontal="center" vertical="center" shrinkToFit="1"/>
    </xf>
    <xf numFmtId="0" fontId="12" fillId="0" borderId="74" xfId="7" applyFont="1" applyBorder="1" applyAlignment="1">
      <alignment horizontal="center" vertical="center" shrinkToFit="1"/>
    </xf>
    <xf numFmtId="4" fontId="19" fillId="0" borderId="71" xfId="7" quotePrefix="1" applyNumberFormat="1" applyFont="1" applyBorder="1" applyAlignment="1">
      <alignment horizontal="right" vertical="center"/>
    </xf>
    <xf numFmtId="4" fontId="19" fillId="0" borderId="68" xfId="7" quotePrefix="1" applyNumberFormat="1" applyFont="1" applyBorder="1" applyAlignment="1">
      <alignment horizontal="right" vertical="center"/>
    </xf>
    <xf numFmtId="184" fontId="12" fillId="0" borderId="73" xfId="7" applyNumberFormat="1" applyFont="1" applyBorder="1" applyAlignment="1">
      <alignment vertical="center"/>
    </xf>
    <xf numFmtId="184" fontId="12" fillId="0" borderId="74" xfId="7" applyNumberFormat="1" applyFont="1" applyBorder="1" applyAlignment="1">
      <alignment vertical="center"/>
    </xf>
    <xf numFmtId="0" fontId="15" fillId="2" borderId="53" xfId="7" applyFont="1" applyFill="1" applyBorder="1" applyAlignment="1">
      <alignment horizontal="center" vertical="center"/>
    </xf>
    <xf numFmtId="0" fontId="15" fillId="2" borderId="54" xfId="7" applyFont="1" applyFill="1" applyBorder="1" applyAlignment="1">
      <alignment horizontal="center" vertical="center"/>
    </xf>
    <xf numFmtId="0" fontId="15" fillId="2" borderId="53" xfId="7" applyFont="1" applyFill="1" applyBorder="1" applyAlignment="1">
      <alignment horizontal="center" vertical="center" wrapText="1"/>
    </xf>
    <xf numFmtId="0" fontId="18" fillId="0" borderId="54" xfId="9" applyBorder="1">
      <alignment vertical="center"/>
    </xf>
    <xf numFmtId="0" fontId="12" fillId="0" borderId="75" xfId="7" applyFont="1" applyBorder="1" applyAlignment="1">
      <alignment horizontal="center" vertical="center" shrinkToFit="1"/>
    </xf>
    <xf numFmtId="0" fontId="12" fillId="0" borderId="76" xfId="7" applyFont="1" applyBorder="1" applyAlignment="1">
      <alignment horizontal="center" vertical="center" shrinkToFit="1"/>
    </xf>
    <xf numFmtId="4" fontId="19" fillId="0" borderId="72" xfId="7" quotePrefix="1" applyNumberFormat="1" applyFont="1" applyBorder="1" applyAlignment="1">
      <alignment horizontal="right" vertical="center"/>
    </xf>
    <xf numFmtId="4" fontId="19" fillId="0" borderId="69" xfId="7" quotePrefix="1" applyNumberFormat="1" applyFont="1" applyBorder="1" applyAlignment="1">
      <alignment horizontal="right" vertical="center"/>
    </xf>
    <xf numFmtId="184" fontId="12" fillId="0" borderId="75" xfId="7" applyNumberFormat="1" applyFont="1" applyBorder="1" applyAlignment="1">
      <alignment vertical="center"/>
    </xf>
    <xf numFmtId="184" fontId="12" fillId="0" borderId="76" xfId="7" applyNumberFormat="1" applyFont="1" applyBorder="1" applyAlignment="1">
      <alignment vertical="center"/>
    </xf>
    <xf numFmtId="0" fontId="12" fillId="0" borderId="59" xfId="7" applyFont="1" applyBorder="1" applyAlignment="1">
      <alignment horizontal="left" vertical="center"/>
    </xf>
    <xf numFmtId="0" fontId="12" fillId="0" borderId="60" xfId="7" applyFont="1" applyBorder="1" applyAlignment="1">
      <alignment horizontal="left" vertical="center"/>
    </xf>
    <xf numFmtId="4" fontId="19" fillId="0" borderId="59" xfId="7" quotePrefix="1" applyNumberFormat="1" applyFont="1" applyBorder="1" applyAlignment="1">
      <alignment horizontal="right" vertical="center"/>
    </xf>
    <xf numFmtId="4" fontId="19" fillId="0" borderId="60" xfId="7" quotePrefix="1" applyNumberFormat="1" applyFont="1" applyBorder="1" applyAlignment="1">
      <alignment horizontal="right" vertical="center"/>
    </xf>
    <xf numFmtId="184" fontId="12" fillId="0" borderId="59" xfId="7" applyNumberFormat="1" applyFont="1" applyBorder="1" applyAlignment="1">
      <alignment vertical="center"/>
    </xf>
    <xf numFmtId="184" fontId="12" fillId="0" borderId="60" xfId="7" applyNumberFormat="1" applyFont="1" applyBorder="1" applyAlignment="1">
      <alignment vertical="center"/>
    </xf>
    <xf numFmtId="0" fontId="12" fillId="0" borderId="45" xfId="7" applyFont="1" applyBorder="1" applyAlignment="1">
      <alignment horizontal="left" vertical="center"/>
    </xf>
    <xf numFmtId="0" fontId="12" fillId="0" borderId="61" xfId="7" applyFont="1" applyBorder="1" applyAlignment="1">
      <alignment horizontal="left" vertical="center"/>
    </xf>
    <xf numFmtId="4" fontId="19" fillId="0" borderId="45" xfId="7" quotePrefix="1" applyNumberFormat="1" applyFont="1" applyBorder="1" applyAlignment="1">
      <alignment horizontal="right" vertical="center"/>
    </xf>
    <xf numFmtId="4" fontId="19" fillId="0" borderId="61" xfId="7" quotePrefix="1" applyNumberFormat="1" applyFont="1" applyBorder="1" applyAlignment="1">
      <alignment horizontal="right" vertical="center"/>
    </xf>
    <xf numFmtId="184" fontId="12" fillId="0" borderId="45" xfId="7" applyNumberFormat="1" applyFont="1" applyBorder="1" applyAlignment="1">
      <alignment vertical="center"/>
    </xf>
    <xf numFmtId="184" fontId="12" fillId="0" borderId="61" xfId="7" applyNumberFormat="1" applyFont="1" applyBorder="1" applyAlignment="1">
      <alignment vertical="center"/>
    </xf>
    <xf numFmtId="4" fontId="19" fillId="0" borderId="63" xfId="7" quotePrefix="1" applyNumberFormat="1" applyFont="1" applyBorder="1" applyAlignment="1">
      <alignment horizontal="right" vertical="center"/>
    </xf>
    <xf numFmtId="4" fontId="19" fillId="0" borderId="64" xfId="7" quotePrefix="1" applyNumberFormat="1" applyFont="1" applyBorder="1" applyAlignment="1">
      <alignment horizontal="right" vertical="center"/>
    </xf>
    <xf numFmtId="184" fontId="12" fillId="0" borderId="45" xfId="7" applyNumberFormat="1" applyFont="1" applyBorder="1" applyAlignment="1">
      <alignment horizontal="right" vertical="center"/>
    </xf>
    <xf numFmtId="184" fontId="12" fillId="0" borderId="61" xfId="7" applyNumberFormat="1" applyFont="1" applyBorder="1" applyAlignment="1">
      <alignment horizontal="right" vertical="center"/>
    </xf>
    <xf numFmtId="184" fontId="15" fillId="0" borderId="20" xfId="7" applyNumberFormat="1" applyFont="1" applyBorder="1" applyAlignment="1">
      <alignment horizontal="left" vertical="center" wrapText="1"/>
    </xf>
    <xf numFmtId="184" fontId="15" fillId="0" borderId="1" xfId="7" applyNumberFormat="1" applyFont="1" applyBorder="1" applyAlignment="1">
      <alignment horizontal="left" vertical="center" wrapText="1"/>
    </xf>
    <xf numFmtId="0" fontId="21" fillId="0" borderId="1" xfId="7" applyFont="1" applyBorder="1" applyAlignment="1">
      <alignment horizontal="center" vertical="center"/>
    </xf>
    <xf numFmtId="0" fontId="21" fillId="0" borderId="22" xfId="7" applyFont="1" applyBorder="1" applyAlignment="1">
      <alignment horizontal="center" vertical="center"/>
    </xf>
    <xf numFmtId="187" fontId="12" fillId="0" borderId="7" xfId="7" quotePrefix="1" applyNumberFormat="1" applyFont="1" applyBorder="1" applyAlignment="1">
      <alignment horizontal="center" vertical="center"/>
    </xf>
    <xf numFmtId="187" fontId="12" fillId="0" borderId="29" xfId="7" applyNumberFormat="1" applyFont="1" applyBorder="1" applyAlignment="1">
      <alignment horizontal="center" vertical="center"/>
    </xf>
    <xf numFmtId="188" fontId="15" fillId="0" borderId="7" xfId="7" applyNumberFormat="1" applyFont="1" applyBorder="1" applyAlignment="1">
      <alignment horizontal="right" vertical="center"/>
    </xf>
    <xf numFmtId="188" fontId="15" fillId="0" borderId="29" xfId="7" applyNumberFormat="1" applyFont="1" applyBorder="1" applyAlignment="1">
      <alignment horizontal="right" vertical="center"/>
    </xf>
    <xf numFmtId="0" fontId="12" fillId="0" borderId="63" xfId="7" applyFont="1" applyBorder="1" applyAlignment="1">
      <alignment horizontal="left" vertical="center"/>
    </xf>
    <xf numFmtId="0" fontId="12" fillId="0" borderId="64" xfId="7" applyFont="1" applyBorder="1" applyAlignment="1">
      <alignment horizontal="left" vertical="center"/>
    </xf>
    <xf numFmtId="184" fontId="12" fillId="0" borderId="63" xfId="7" applyNumberFormat="1" applyFont="1" applyBorder="1" applyAlignment="1">
      <alignment horizontal="right" vertical="center"/>
    </xf>
    <xf numFmtId="184" fontId="12" fillId="0" borderId="64" xfId="7" applyNumberFormat="1" applyFont="1" applyBorder="1" applyAlignment="1">
      <alignment horizontal="right" vertical="center"/>
    </xf>
    <xf numFmtId="0" fontId="20" fillId="0" borderId="37" xfId="7" applyFont="1" applyBorder="1" applyAlignment="1">
      <alignment horizontal="center" vertical="center"/>
    </xf>
    <xf numFmtId="0" fontId="20" fillId="0" borderId="38" xfId="7" applyFont="1" applyBorder="1" applyAlignment="1">
      <alignment horizontal="center" vertical="center"/>
    </xf>
    <xf numFmtId="0" fontId="20" fillId="0" borderId="39" xfId="7" applyFont="1" applyBorder="1" applyAlignment="1">
      <alignment horizontal="center" vertical="center"/>
    </xf>
    <xf numFmtId="0" fontId="21" fillId="0" borderId="0" xfId="7" applyFont="1" applyAlignment="1">
      <alignment horizontal="center" vertical="center" wrapText="1"/>
    </xf>
    <xf numFmtId="0" fontId="21" fillId="0" borderId="9" xfId="7" applyFont="1" applyBorder="1" applyAlignment="1">
      <alignment horizontal="center" vertical="center" wrapText="1"/>
    </xf>
    <xf numFmtId="0" fontId="26" fillId="0" borderId="0" xfId="2" quotePrefix="1" applyFont="1" applyAlignment="1">
      <alignment horizontal="center" vertical="center"/>
    </xf>
    <xf numFmtId="0" fontId="26" fillId="0" borderId="0" xfId="2" applyFont="1" applyAlignment="1">
      <alignment horizontal="right" vertical="center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26" fillId="0" borderId="0" xfId="2" applyFont="1" applyAlignment="1">
      <alignment horizontal="center" vertical="center"/>
    </xf>
    <xf numFmtId="189" fontId="26" fillId="0" borderId="0" xfId="0" applyNumberFormat="1" applyFont="1" applyAlignment="1">
      <alignment horizontal="center" vertical="center"/>
    </xf>
    <xf numFmtId="0" fontId="26" fillId="0" borderId="0" xfId="2" quotePrefix="1" applyFont="1" applyAlignment="1">
      <alignment horizontal="right" vertical="center"/>
    </xf>
    <xf numFmtId="0" fontId="26" fillId="0" borderId="0" xfId="2" applyFont="1" applyAlignment="1">
      <alignment horizontal="left" vertical="center"/>
    </xf>
    <xf numFmtId="0" fontId="26" fillId="0" borderId="0" xfId="2" quotePrefix="1" applyFont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89" fontId="26" fillId="0" borderId="6" xfId="0" applyNumberFormat="1" applyFont="1" applyBorder="1" applyAlignment="1">
      <alignment horizontal="center" vertical="center"/>
    </xf>
    <xf numFmtId="179" fontId="22" fillId="0" borderId="6" xfId="0" applyNumberFormat="1" applyFont="1" applyBorder="1" applyAlignment="1">
      <alignment horizontal="center" vertical="center"/>
    </xf>
    <xf numFmtId="179" fontId="22" fillId="0" borderId="2" xfId="0" applyNumberFormat="1" applyFont="1" applyBorder="1" applyAlignment="1">
      <alignment horizontal="center" vertical="center"/>
    </xf>
    <xf numFmtId="49" fontId="24" fillId="0" borderId="10" xfId="12" applyNumberFormat="1" applyFont="1" applyBorder="1" applyAlignment="1">
      <alignment horizontal="center" vertical="center" shrinkToFit="1"/>
    </xf>
    <xf numFmtId="49" fontId="24" fillId="0" borderId="11" xfId="12" applyNumberFormat="1" applyFont="1" applyBorder="1" applyAlignment="1">
      <alignment horizontal="center" vertical="center" shrinkToFit="1"/>
    </xf>
    <xf numFmtId="49" fontId="24" fillId="0" borderId="12" xfId="12" applyNumberFormat="1" applyFont="1" applyBorder="1" applyAlignment="1">
      <alignment horizontal="center" vertical="center" shrinkToFit="1"/>
    </xf>
    <xf numFmtId="0" fontId="24" fillId="0" borderId="11" xfId="12" applyFont="1" applyBorder="1" applyAlignment="1">
      <alignment horizontal="center" vertical="center" shrinkToFit="1"/>
    </xf>
    <xf numFmtId="0" fontId="24" fillId="0" borderId="1" xfId="12" applyFont="1" applyBorder="1" applyAlignment="1">
      <alignment horizontal="center" vertical="center" shrinkToFit="1"/>
    </xf>
    <xf numFmtId="0" fontId="24" fillId="0" borderId="22" xfId="12" applyFont="1" applyBorder="1" applyAlignment="1">
      <alignment horizontal="center" vertical="center" shrinkToFit="1"/>
    </xf>
    <xf numFmtId="0" fontId="24" fillId="0" borderId="31" xfId="12" applyFont="1" applyBorder="1" applyAlignment="1">
      <alignment horizontal="center" vertical="center"/>
    </xf>
    <xf numFmtId="0" fontId="24" fillId="0" borderId="6" xfId="12" applyFont="1" applyBorder="1" applyAlignment="1">
      <alignment horizontal="center" vertical="center"/>
    </xf>
    <xf numFmtId="0" fontId="24" fillId="0" borderId="34" xfId="12" applyFont="1" applyBorder="1" applyAlignment="1">
      <alignment horizontal="center" vertical="center"/>
    </xf>
    <xf numFmtId="49" fontId="23" fillId="0" borderId="17" xfId="12" applyNumberFormat="1" applyFont="1" applyBorder="1" applyAlignment="1">
      <alignment horizontal="center" vertical="center" wrapText="1"/>
    </xf>
    <xf numFmtId="49" fontId="23" fillId="0" borderId="18" xfId="12" applyNumberFormat="1" applyFont="1" applyBorder="1" applyAlignment="1">
      <alignment horizontal="center" vertical="center" wrapText="1"/>
    </xf>
    <xf numFmtId="49" fontId="23" fillId="0" borderId="19" xfId="12" applyNumberFormat="1" applyFont="1" applyBorder="1" applyAlignment="1">
      <alignment horizontal="center" vertical="center" wrapText="1"/>
    </xf>
    <xf numFmtId="49" fontId="23" fillId="0" borderId="21" xfId="12" applyNumberFormat="1" applyFont="1" applyBorder="1" applyAlignment="1">
      <alignment horizontal="center" vertical="center" wrapText="1"/>
    </xf>
    <xf numFmtId="49" fontId="23" fillId="0" borderId="1" xfId="12" applyNumberFormat="1" applyFont="1" applyBorder="1" applyAlignment="1">
      <alignment horizontal="center" vertical="center" wrapText="1"/>
    </xf>
    <xf numFmtId="49" fontId="23" fillId="0" borderId="22" xfId="12" applyNumberFormat="1" applyFont="1" applyBorder="1" applyAlignment="1">
      <alignment horizontal="center" vertical="center" wrapText="1"/>
    </xf>
    <xf numFmtId="49" fontId="24" fillId="0" borderId="24" xfId="12" applyNumberFormat="1" applyFont="1" applyBorder="1" applyAlignment="1">
      <alignment horizontal="center" vertical="center"/>
    </xf>
    <xf numFmtId="49" fontId="24" fillId="0" borderId="32" xfId="12" applyNumberFormat="1" applyFont="1" applyBorder="1" applyAlignment="1">
      <alignment horizontal="center" vertical="center"/>
    </xf>
    <xf numFmtId="49" fontId="24" fillId="0" borderId="30" xfId="12" applyNumberFormat="1" applyFont="1" applyBorder="1" applyAlignment="1">
      <alignment horizontal="center" vertical="center"/>
    </xf>
    <xf numFmtId="49" fontId="24" fillId="0" borderId="6" xfId="12" applyNumberFormat="1" applyFont="1" applyBorder="1" applyAlignment="1">
      <alignment horizontal="center" vertical="center"/>
    </xf>
    <xf numFmtId="49" fontId="24" fillId="0" borderId="33" xfId="12" applyNumberFormat="1" applyFont="1" applyBorder="1" applyAlignment="1">
      <alignment horizontal="center" vertical="center"/>
    </xf>
    <xf numFmtId="0" fontId="24" fillId="0" borderId="27" xfId="12" applyFont="1" applyBorder="1" applyAlignment="1">
      <alignment horizontal="center" vertical="center"/>
    </xf>
    <xf numFmtId="0" fontId="24" fillId="0" borderId="28" xfId="12" applyFont="1" applyBorder="1" applyAlignment="1">
      <alignment horizontal="center" vertical="center"/>
    </xf>
    <xf numFmtId="0" fontId="24" fillId="0" borderId="29" xfId="12" applyFont="1" applyBorder="1" applyAlignment="1">
      <alignment horizontal="center" vertical="center"/>
    </xf>
    <xf numFmtId="49" fontId="24" fillId="0" borderId="82" xfId="12" applyNumberFormat="1" applyFont="1" applyBorder="1" applyAlignment="1">
      <alignment horizontal="center" vertical="center"/>
    </xf>
    <xf numFmtId="49" fontId="24" fillId="0" borderId="83" xfId="12" applyNumberFormat="1" applyFont="1" applyBorder="1" applyAlignment="1">
      <alignment horizontal="center" vertical="center"/>
    </xf>
    <xf numFmtId="0" fontId="23" fillId="0" borderId="7" xfId="12" applyFont="1" applyBorder="1" applyAlignment="1">
      <alignment horizontal="center" vertical="center"/>
    </xf>
    <xf numFmtId="0" fontId="23" fillId="0" borderId="28" xfId="12" applyFont="1" applyBorder="1" applyAlignment="1">
      <alignment horizontal="center" vertical="center"/>
    </xf>
    <xf numFmtId="0" fontId="23" fillId="0" borderId="8" xfId="12" applyFont="1" applyBorder="1" applyAlignment="1">
      <alignment horizontal="center" vertical="center"/>
    </xf>
    <xf numFmtId="49" fontId="24" fillId="0" borderId="3" xfId="12" applyNumberFormat="1" applyFont="1" applyBorder="1" applyAlignment="1">
      <alignment horizontal="center" vertical="center"/>
    </xf>
    <xf numFmtId="49" fontId="24" fillId="0" borderId="4" xfId="12" applyNumberFormat="1" applyFont="1" applyBorder="1" applyAlignment="1">
      <alignment horizontal="center" vertical="center"/>
    </xf>
    <xf numFmtId="49" fontId="24" fillId="0" borderId="5" xfId="12" applyNumberFormat="1" applyFont="1" applyBorder="1" applyAlignment="1">
      <alignment horizontal="center" vertical="center"/>
    </xf>
    <xf numFmtId="49" fontId="24" fillId="0" borderId="14" xfId="12" applyNumberFormat="1" applyFont="1" applyBorder="1" applyAlignment="1">
      <alignment horizontal="center" vertical="center"/>
    </xf>
    <xf numFmtId="49" fontId="24" fillId="0" borderId="80" xfId="12" applyNumberFormat="1" applyFont="1" applyBorder="1" applyAlignment="1">
      <alignment horizontal="center" vertical="center"/>
    </xf>
    <xf numFmtId="49" fontId="24" fillId="0" borderId="81" xfId="12" applyNumberFormat="1" applyFont="1" applyBorder="1" applyAlignment="1">
      <alignment horizontal="center" vertical="center"/>
    </xf>
    <xf numFmtId="0" fontId="23" fillId="0" borderId="30" xfId="12" applyFont="1" applyBorder="1" applyAlignment="1">
      <alignment horizontal="center" vertical="center"/>
    </xf>
    <xf numFmtId="0" fontId="23" fillId="0" borderId="6" xfId="12" applyFont="1" applyBorder="1" applyAlignment="1">
      <alignment horizontal="center" vertical="center"/>
    </xf>
    <xf numFmtId="0" fontId="23" fillId="0" borderId="34" xfId="12" applyFont="1" applyBorder="1" applyAlignment="1">
      <alignment horizontal="center" vertical="center"/>
    </xf>
    <xf numFmtId="0" fontId="23" fillId="0" borderId="33" xfId="12" applyFont="1" applyBorder="1" applyAlignment="1">
      <alignment horizontal="center" vertical="center"/>
    </xf>
    <xf numFmtId="41" fontId="5" fillId="3" borderId="107" xfId="1" applyFont="1" applyFill="1" applyBorder="1" applyAlignment="1">
      <alignment horizontal="center" vertical="center"/>
    </xf>
    <xf numFmtId="41" fontId="5" fillId="3" borderId="12" xfId="1" applyFont="1" applyFill="1" applyBorder="1" applyAlignment="1">
      <alignment horizontal="center" vertical="center"/>
    </xf>
    <xf numFmtId="41" fontId="5" fillId="0" borderId="80" xfId="1" applyFont="1" applyBorder="1" applyAlignment="1">
      <alignment horizontal="center" vertical="center"/>
    </xf>
    <xf numFmtId="41" fontId="5" fillId="0" borderId="81" xfId="1" applyFont="1" applyBorder="1" applyAlignment="1">
      <alignment horizontal="center" vertical="center"/>
    </xf>
    <xf numFmtId="41" fontId="5" fillId="0" borderId="83" xfId="1" applyFont="1" applyBorder="1" applyAlignment="1">
      <alignment horizontal="center" vertical="center"/>
    </xf>
    <xf numFmtId="41" fontId="5" fillId="0" borderId="85" xfId="1" applyFont="1" applyBorder="1" applyAlignment="1">
      <alignment horizontal="center" vertical="center"/>
    </xf>
    <xf numFmtId="41" fontId="5" fillId="0" borderId="96" xfId="1" applyFont="1" applyBorder="1" applyAlignment="1">
      <alignment horizontal="center" vertical="center"/>
    </xf>
    <xf numFmtId="41" fontId="5" fillId="0" borderId="97" xfId="1" applyFont="1" applyBorder="1" applyAlignment="1">
      <alignment horizontal="center" vertical="center"/>
    </xf>
    <xf numFmtId="41" fontId="5" fillId="0" borderId="32" xfId="1" applyFont="1" applyBorder="1" applyAlignment="1">
      <alignment horizontal="center" vertical="center"/>
    </xf>
    <xf numFmtId="41" fontId="5" fillId="0" borderId="84" xfId="1" applyFont="1" applyBorder="1" applyAlignment="1">
      <alignment horizontal="center" vertical="center"/>
    </xf>
    <xf numFmtId="41" fontId="5" fillId="0" borderId="17" xfId="1" applyFont="1" applyBorder="1" applyAlignment="1">
      <alignment horizontal="center" vertical="center"/>
    </xf>
    <xf numFmtId="41" fontId="5" fillId="0" borderId="19" xfId="1" applyFont="1" applyBorder="1" applyAlignment="1">
      <alignment horizontal="center" vertical="center"/>
    </xf>
    <xf numFmtId="41" fontId="5" fillId="5" borderId="101" xfId="1" applyFont="1" applyFill="1" applyBorder="1" applyAlignment="1">
      <alignment horizontal="center" vertical="center"/>
    </xf>
    <xf numFmtId="41" fontId="5" fillId="5" borderId="106" xfId="1" applyFont="1" applyFill="1" applyBorder="1" applyAlignment="1">
      <alignment horizontal="center" vertical="center"/>
    </xf>
    <xf numFmtId="41" fontId="29" fillId="3" borderId="44" xfId="1" applyFont="1" applyFill="1" applyBorder="1" applyAlignment="1">
      <alignment horizontal="center" vertical="center"/>
    </xf>
    <xf numFmtId="41" fontId="29" fillId="3" borderId="35" xfId="1" applyFont="1" applyFill="1" applyBorder="1" applyAlignment="1">
      <alignment horizontal="center" vertical="center"/>
    </xf>
    <xf numFmtId="41" fontId="29" fillId="3" borderId="25" xfId="1" applyFont="1" applyFill="1" applyBorder="1" applyAlignment="1">
      <alignment horizontal="center" vertical="center"/>
    </xf>
    <xf numFmtId="181" fontId="29" fillId="4" borderId="90" xfId="1" applyNumberFormat="1" applyFont="1" applyFill="1" applyBorder="1" applyAlignment="1">
      <alignment horizontal="center" vertical="center"/>
    </xf>
    <xf numFmtId="181" fontId="29" fillId="4" borderId="91" xfId="1" applyNumberFormat="1" applyFont="1" applyFill="1" applyBorder="1" applyAlignment="1">
      <alignment horizontal="center" vertical="center"/>
    </xf>
    <xf numFmtId="181" fontId="29" fillId="4" borderId="2" xfId="1" applyNumberFormat="1" applyFont="1" applyFill="1" applyBorder="1" applyAlignment="1">
      <alignment horizontal="center" vertical="center"/>
    </xf>
    <xf numFmtId="41" fontId="5" fillId="4" borderId="80" xfId="1" applyFont="1" applyFill="1" applyBorder="1" applyAlignment="1">
      <alignment horizontal="center" vertical="center"/>
    </xf>
    <xf numFmtId="41" fontId="5" fillId="4" borderId="81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1" fontId="29" fillId="4" borderId="87" xfId="1" applyNumberFormat="1" applyFont="1" applyFill="1" applyBorder="1" applyAlignment="1">
      <alignment horizontal="center" vertical="center"/>
    </xf>
    <xf numFmtId="181" fontId="29" fillId="4" borderId="58" xfId="1" applyNumberFormat="1" applyFont="1" applyFill="1" applyBorder="1" applyAlignment="1">
      <alignment horizontal="center" vertical="center"/>
    </xf>
    <xf numFmtId="181" fontId="29" fillId="4" borderId="96" xfId="1" applyNumberFormat="1" applyFont="1" applyFill="1" applyBorder="1" applyAlignment="1">
      <alignment horizontal="center" vertical="center"/>
    </xf>
    <xf numFmtId="41" fontId="29" fillId="4" borderId="88" xfId="1" applyFont="1" applyFill="1" applyBorder="1" applyAlignment="1">
      <alignment horizontal="center" vertical="center"/>
    </xf>
    <xf numFmtId="41" fontId="29" fillId="4" borderId="92" xfId="1" applyFont="1" applyFill="1" applyBorder="1" applyAlignment="1">
      <alignment horizontal="center" vertical="center"/>
    </xf>
    <xf numFmtId="41" fontId="29" fillId="4" borderId="97" xfId="1" applyFont="1" applyFill="1" applyBorder="1" applyAlignment="1">
      <alignment horizontal="center" vertical="center"/>
    </xf>
    <xf numFmtId="41" fontId="5" fillId="3" borderId="103" xfId="1" applyFont="1" applyFill="1" applyBorder="1" applyAlignment="1">
      <alignment horizontal="center" vertical="center"/>
    </xf>
    <xf numFmtId="41" fontId="5" fillId="3" borderId="104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3" borderId="44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9" fillId="3" borderId="25" xfId="0" applyFont="1" applyFill="1" applyBorder="1" applyAlignment="1">
      <alignment horizontal="center" vertical="center"/>
    </xf>
    <xf numFmtId="181" fontId="29" fillId="4" borderId="38" xfId="1" applyNumberFormat="1" applyFont="1" applyFill="1" applyBorder="1" applyAlignment="1">
      <alignment horizontal="center" vertical="center"/>
    </xf>
    <xf numFmtId="181" fontId="29" fillId="4" borderId="39" xfId="1" applyNumberFormat="1" applyFont="1" applyFill="1" applyBorder="1" applyAlignment="1">
      <alignment horizontal="center" vertical="center"/>
    </xf>
    <xf numFmtId="181" fontId="29" fillId="4" borderId="89" xfId="1" applyNumberFormat="1" applyFont="1" applyFill="1" applyBorder="1" applyAlignment="1">
      <alignment horizontal="center" vertical="center"/>
    </xf>
    <xf numFmtId="181" fontId="29" fillId="4" borderId="3" xfId="1" applyNumberFormat="1" applyFont="1" applyFill="1" applyBorder="1" applyAlignment="1">
      <alignment horizontal="center" vertical="center"/>
    </xf>
    <xf numFmtId="181" fontId="29" fillId="4" borderId="4" xfId="1" applyNumberFormat="1" applyFont="1" applyFill="1" applyBorder="1" applyAlignment="1">
      <alignment horizontal="center" vertical="center"/>
    </xf>
    <xf numFmtId="181" fontId="29" fillId="4" borderId="86" xfId="1" applyNumberFormat="1" applyFont="1" applyFill="1" applyBorder="1" applyAlignment="1">
      <alignment horizontal="center" vertical="center"/>
    </xf>
  </cellXfs>
  <cellStyles count="15">
    <cellStyle name="Comma [0]" xfId="1" builtinId="6"/>
    <cellStyle name="Hyperlink" xfId="3" builtinId="8"/>
    <cellStyle name="Normal" xfId="0" builtinId="0"/>
    <cellStyle name="Percent" xfId="14" builtinId="5"/>
    <cellStyle name="쉼표 [0] 2" xfId="4"/>
    <cellStyle name="쉼표 [0] 3" xfId="6"/>
    <cellStyle name="쉼표 [0] 6" xfId="11"/>
    <cellStyle name="쉼표 [0] 8" xfId="13"/>
    <cellStyle name="표준 2" xfId="5"/>
    <cellStyle name="표준 2 2" xfId="7"/>
    <cellStyle name="표준 2 3" xfId="8"/>
    <cellStyle name="표준 29" xfId="10"/>
    <cellStyle name="표준 3" xfId="9"/>
    <cellStyle name="표준 8" xfId="12"/>
    <cellStyle name="표준_Sheet1" xfId="2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5</xdr:row>
      <xdr:rowOff>133350</xdr:rowOff>
    </xdr:from>
    <xdr:to>
      <xdr:col>9</xdr:col>
      <xdr:colOff>737953</xdr:colOff>
      <xdr:row>6</xdr:row>
      <xdr:rowOff>293071</xdr:rowOff>
    </xdr:to>
    <xdr:pic>
      <xdr:nvPicPr>
        <xdr:cNvPr id="10" name="그림 9" descr="덕인사용인감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800" y="1314450"/>
          <a:ext cx="528403" cy="483571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95250</xdr:rowOff>
    </xdr:from>
    <xdr:to>
      <xdr:col>9</xdr:col>
      <xdr:colOff>1143000</xdr:colOff>
      <xdr:row>7</xdr:row>
      <xdr:rowOff>247650</xdr:rowOff>
    </xdr:to>
    <xdr:grpSp>
      <xdr:nvGrpSpPr>
        <xdr:cNvPr id="2" name="그룹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381500" y="952500"/>
          <a:ext cx="2571750" cy="1123950"/>
          <a:chOff x="1721270" y="1177474"/>
          <a:chExt cx="2586267" cy="1244790"/>
        </a:xfrm>
      </xdr:grpSpPr>
      <xdr:sp macro="" textlink="">
        <xdr:nvSpPr>
          <xdr:cNvPr id="3" name="Rectangle 4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778743" y="1968654"/>
            <a:ext cx="250963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 본사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충남 아산시 음봉면 연암산로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192</a:t>
            </a:r>
            <a:endParaRPr lang="ko-KR" altLang="en-US" sz="1000" b="0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721270" y="2221832"/>
            <a:ext cx="258626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TEL: 041)544-8555  FAX: 041)541-5269</a:t>
            </a:r>
          </a:p>
        </xdr:txBody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2056527" y="1715476"/>
            <a:ext cx="1685863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대 표 이 사  </a:t>
            </a:r>
            <a:r>
              <a:rPr lang="en-US" altLang="ko-KR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 </a:t>
            </a: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김   흥   교</a:t>
            </a: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826636" y="1483397"/>
            <a:ext cx="1024928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Arial Black"/>
              </a:rPr>
              <a:t>Finewall Panel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2956931" y="1515044"/>
            <a:ext cx="1264397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 제조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/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분체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,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액체코팅</a:t>
            </a:r>
          </a:p>
        </xdr:txBody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912845" y="1177474"/>
            <a:ext cx="2203116" cy="284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덕 인 금 속 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(</a:t>
            </a: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주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)</a:t>
            </a:r>
            <a:endParaRPr lang="ko-KR" altLang="en-US" sz="1700" b="1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</xdr:grpSp>
    <xdr:clientData/>
  </xdr:twoCellAnchor>
  <xdr:twoCellAnchor editAs="oneCell">
    <xdr:from>
      <xdr:col>7</xdr:col>
      <xdr:colOff>257175</xdr:colOff>
      <xdr:row>1</xdr:row>
      <xdr:rowOff>9525</xdr:rowOff>
    </xdr:from>
    <xdr:to>
      <xdr:col>10</xdr:col>
      <xdr:colOff>19050</xdr:colOff>
      <xdr:row>4</xdr:row>
      <xdr:rowOff>19050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xmlns="" id="{6452CF2E-9047-4A4B-B63B-6C19EBCA7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2057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2" name="Picture 1" descr="사용인감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542925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3" name="Picture 1" descr="사용인감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542925"/>
          <a:ext cx="1724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6" name="Picture 1" descr="사용인감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542925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7" name="Picture 1" descr="사용인감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542925"/>
          <a:ext cx="2000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325672</xdr:colOff>
      <xdr:row>4</xdr:row>
      <xdr:rowOff>257175</xdr:rowOff>
    </xdr:from>
    <xdr:to>
      <xdr:col>17</xdr:col>
      <xdr:colOff>425450</xdr:colOff>
      <xdr:row>6</xdr:row>
      <xdr:rowOff>226396</xdr:rowOff>
    </xdr:to>
    <xdr:pic>
      <xdr:nvPicPr>
        <xdr:cNvPr id="27" name="그림 26" descr="덕인사용인감.jpg">
          <a:extLst>
            <a:ext uri="{FF2B5EF4-FFF2-40B4-BE49-F238E27FC236}">
              <a16:creationId xmlns:a16="http://schemas.microsoft.com/office/drawing/2014/main" xmlns="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0922" y="1209675"/>
          <a:ext cx="528403" cy="489921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4</xdr:row>
      <xdr:rowOff>47625</xdr:rowOff>
    </xdr:from>
    <xdr:to>
      <xdr:col>14</xdr:col>
      <xdr:colOff>333375</xdr:colOff>
      <xdr:row>4</xdr:row>
      <xdr:rowOff>47625</xdr:rowOff>
    </xdr:to>
    <xdr:pic>
      <xdr:nvPicPr>
        <xdr:cNvPr id="28" name="Picture 1" descr="사용인감">
          <a:extLst>
            <a:ext uri="{FF2B5EF4-FFF2-40B4-BE49-F238E27FC236}">
              <a16:creationId xmlns:a16="http://schemas.microsoft.com/office/drawing/2014/main" xmlns="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76850" y="847725"/>
          <a:ext cx="942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190500</xdr:colOff>
      <xdr:row>2</xdr:row>
      <xdr:rowOff>104775</xdr:rowOff>
    </xdr:from>
    <xdr:to>
      <xdr:col>18</xdr:col>
      <xdr:colOff>0</xdr:colOff>
      <xdr:row>7</xdr:row>
      <xdr:rowOff>161925</xdr:rowOff>
    </xdr:to>
    <xdr:grpSp>
      <xdr:nvGrpSpPr>
        <xdr:cNvPr id="29" name="그룹 8">
          <a:extLst>
            <a:ext uri="{FF2B5EF4-FFF2-40B4-BE49-F238E27FC236}">
              <a16:creationId xmlns:a16="http://schemas.microsoft.com/office/drawing/2014/main" xmlns="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5486400" y="733425"/>
          <a:ext cx="2628900" cy="1343025"/>
          <a:chOff x="1721270" y="1177474"/>
          <a:chExt cx="2586267" cy="1244790"/>
        </a:xfrm>
      </xdr:grpSpPr>
      <xdr:sp macro="" textlink="">
        <xdr:nvSpPr>
          <xdr:cNvPr id="30" name="Rectangle 4">
            <a:extLst>
              <a:ext uri="{FF2B5EF4-FFF2-40B4-BE49-F238E27FC236}">
                <a16:creationId xmlns:a16="http://schemas.microsoft.com/office/drawing/2014/main" xmlns="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778743" y="1968654"/>
            <a:ext cx="250963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 본사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충남 아산시 음봉면 연암산로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192</a:t>
            </a:r>
            <a:endParaRPr lang="ko-KR" altLang="en-US" sz="1000" b="0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  <xdr:sp macro="" textlink="">
        <xdr:nvSpPr>
          <xdr:cNvPr id="31" name="Rectangle 5">
            <a:extLst>
              <a:ext uri="{FF2B5EF4-FFF2-40B4-BE49-F238E27FC236}">
                <a16:creationId xmlns:a16="http://schemas.microsoft.com/office/drawing/2014/main" xmlns="" id="{00000000-0008-0000-03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1721270" y="2221832"/>
            <a:ext cx="258626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TEL: 041)544-8555  FAX: 041)541-5269</a:t>
            </a:r>
          </a:p>
        </xdr:txBody>
      </xdr:sp>
      <xdr:sp macro="" textlink="">
        <xdr:nvSpPr>
          <xdr:cNvPr id="32" name="Rectangle 6">
            <a:extLst>
              <a:ext uri="{FF2B5EF4-FFF2-40B4-BE49-F238E27FC236}">
                <a16:creationId xmlns:a16="http://schemas.microsoft.com/office/drawing/2014/main" xmlns="" id="{00000000-0008-0000-03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2056527" y="1715476"/>
            <a:ext cx="1685863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대 표 이 사  </a:t>
            </a:r>
            <a:r>
              <a:rPr lang="en-US" altLang="ko-KR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 </a:t>
            </a: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김   흥   교</a:t>
            </a:r>
          </a:p>
        </xdr:txBody>
      </xdr:sp>
      <xdr:sp macro="" textlink="">
        <xdr:nvSpPr>
          <xdr:cNvPr id="33" name="Rectangle 7">
            <a:extLst>
              <a:ext uri="{FF2B5EF4-FFF2-40B4-BE49-F238E27FC236}">
                <a16:creationId xmlns:a16="http://schemas.microsoft.com/office/drawing/2014/main" xmlns="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826636" y="1483397"/>
            <a:ext cx="1024928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Arial Black"/>
              </a:rPr>
              <a:t>Finewall Panel</a:t>
            </a:r>
          </a:p>
        </xdr:txBody>
      </xdr:sp>
      <xdr:sp macro="" textlink="">
        <xdr:nvSpPr>
          <xdr:cNvPr id="34" name="Rectangle 8">
            <a:extLst>
              <a:ext uri="{FF2B5EF4-FFF2-40B4-BE49-F238E27FC236}">
                <a16:creationId xmlns:a16="http://schemas.microsoft.com/office/drawing/2014/main" xmlns="" id="{00000000-0008-0000-03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2956931" y="1515044"/>
            <a:ext cx="1264397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 제조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/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분체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,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액체코팅</a:t>
            </a:r>
          </a:p>
        </xdr:txBody>
      </xdr:sp>
      <xdr:sp macro="" textlink="">
        <xdr:nvSpPr>
          <xdr:cNvPr id="35" name="Rectangle 9">
            <a:extLst>
              <a:ext uri="{FF2B5EF4-FFF2-40B4-BE49-F238E27FC236}">
                <a16:creationId xmlns:a16="http://schemas.microsoft.com/office/drawing/2014/main" xmlns="" id="{00000000-0008-0000-03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912845" y="1177474"/>
            <a:ext cx="2203116" cy="284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덕 인 금 속 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(</a:t>
            </a: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주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)</a:t>
            </a:r>
            <a:endParaRPr lang="ko-KR" altLang="en-US" sz="1700" b="1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5</xdr:row>
      <xdr:rowOff>133350</xdr:rowOff>
    </xdr:from>
    <xdr:to>
      <xdr:col>9</xdr:col>
      <xdr:colOff>737953</xdr:colOff>
      <xdr:row>6</xdr:row>
      <xdr:rowOff>293071</xdr:rowOff>
    </xdr:to>
    <xdr:pic>
      <xdr:nvPicPr>
        <xdr:cNvPr id="2" name="그림 1" descr="덕인사용인감.jpg">
          <a:extLst>
            <a:ext uri="{FF2B5EF4-FFF2-40B4-BE49-F238E27FC236}">
              <a16:creationId xmlns:a16="http://schemas.microsoft.com/office/drawing/2014/main" xmlns="" id="{E8341997-616F-4BE9-8580-664F7D4CE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800" y="1314450"/>
          <a:ext cx="528403" cy="483571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4</xdr:row>
      <xdr:rowOff>95250</xdr:rowOff>
    </xdr:from>
    <xdr:to>
      <xdr:col>9</xdr:col>
      <xdr:colOff>1143000</xdr:colOff>
      <xdr:row>7</xdr:row>
      <xdr:rowOff>247650</xdr:rowOff>
    </xdr:to>
    <xdr:grpSp>
      <xdr:nvGrpSpPr>
        <xdr:cNvPr id="3" name="그룹 8">
          <a:extLst>
            <a:ext uri="{FF2B5EF4-FFF2-40B4-BE49-F238E27FC236}">
              <a16:creationId xmlns:a16="http://schemas.microsoft.com/office/drawing/2014/main" xmlns="" id="{399CD676-B506-4E10-B066-A9D0C30BFE37}"/>
            </a:ext>
          </a:extLst>
        </xdr:cNvPr>
        <xdr:cNvGrpSpPr>
          <a:grpSpLocks/>
        </xdr:cNvGrpSpPr>
      </xdr:nvGrpSpPr>
      <xdr:grpSpPr bwMode="auto">
        <a:xfrm>
          <a:off x="4381500" y="952500"/>
          <a:ext cx="2571750" cy="1123950"/>
          <a:chOff x="1721270" y="1177474"/>
          <a:chExt cx="2586267" cy="1244790"/>
        </a:xfrm>
      </xdr:grpSpPr>
      <xdr:sp macro="" textlink="">
        <xdr:nvSpPr>
          <xdr:cNvPr id="4" name="Rectangle 4">
            <a:extLst>
              <a:ext uri="{FF2B5EF4-FFF2-40B4-BE49-F238E27FC236}">
                <a16:creationId xmlns:a16="http://schemas.microsoft.com/office/drawing/2014/main" xmlns="" id="{1E5C097F-7B91-47B4-8BDE-A2B0191C033C}"/>
              </a:ext>
            </a:extLst>
          </xdr:cNvPr>
          <xdr:cNvSpPr>
            <a:spLocks noChangeArrowheads="1"/>
          </xdr:cNvSpPr>
        </xdr:nvSpPr>
        <xdr:spPr bwMode="auto">
          <a:xfrm>
            <a:off x="1778743" y="1968654"/>
            <a:ext cx="250963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 본사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충남 아산시 음봉면 연암산로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192</a:t>
            </a:r>
            <a:endParaRPr lang="ko-KR" altLang="en-US" sz="1000" b="0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  <xdr:sp macro="" textlink="">
        <xdr:nvSpPr>
          <xdr:cNvPr id="5" name="Rectangle 5">
            <a:extLst>
              <a:ext uri="{FF2B5EF4-FFF2-40B4-BE49-F238E27FC236}">
                <a16:creationId xmlns:a16="http://schemas.microsoft.com/office/drawing/2014/main" xmlns="" id="{132BAA1B-5A57-4DC5-B2FC-BE6D106DA59D}"/>
              </a:ext>
            </a:extLst>
          </xdr:cNvPr>
          <xdr:cNvSpPr>
            <a:spLocks noChangeArrowheads="1"/>
          </xdr:cNvSpPr>
        </xdr:nvSpPr>
        <xdr:spPr bwMode="auto">
          <a:xfrm>
            <a:off x="1721270" y="2221832"/>
            <a:ext cx="258626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TEL: 041)544-8555  FAX: 041)541-5269</a:t>
            </a:r>
          </a:p>
        </xdr:txBody>
      </xdr:sp>
      <xdr:sp macro="" textlink="">
        <xdr:nvSpPr>
          <xdr:cNvPr id="6" name="Rectangle 6">
            <a:extLst>
              <a:ext uri="{FF2B5EF4-FFF2-40B4-BE49-F238E27FC236}">
                <a16:creationId xmlns:a16="http://schemas.microsoft.com/office/drawing/2014/main" xmlns="" id="{1C85A53D-B7EA-4053-8578-D94B030EB9F3}"/>
              </a:ext>
            </a:extLst>
          </xdr:cNvPr>
          <xdr:cNvSpPr>
            <a:spLocks noChangeArrowheads="1"/>
          </xdr:cNvSpPr>
        </xdr:nvSpPr>
        <xdr:spPr bwMode="auto">
          <a:xfrm>
            <a:off x="2056527" y="1715476"/>
            <a:ext cx="1685863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대 표 이 사  </a:t>
            </a:r>
            <a:r>
              <a:rPr lang="en-US" altLang="ko-KR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 </a:t>
            </a: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김   흥   교</a:t>
            </a:r>
          </a:p>
        </xdr:txBody>
      </xdr:sp>
      <xdr:sp macro="" textlink="">
        <xdr:nvSpPr>
          <xdr:cNvPr id="7" name="Rectangle 7">
            <a:extLst>
              <a:ext uri="{FF2B5EF4-FFF2-40B4-BE49-F238E27FC236}">
                <a16:creationId xmlns:a16="http://schemas.microsoft.com/office/drawing/2014/main" xmlns="" id="{E9455246-D336-4C39-B987-EA9657E72216}"/>
              </a:ext>
            </a:extLst>
          </xdr:cNvPr>
          <xdr:cNvSpPr>
            <a:spLocks noChangeArrowheads="1"/>
          </xdr:cNvSpPr>
        </xdr:nvSpPr>
        <xdr:spPr bwMode="auto">
          <a:xfrm>
            <a:off x="1826636" y="1483397"/>
            <a:ext cx="1024928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Arial Black"/>
              </a:rPr>
              <a:t>Finewall Panel</a:t>
            </a:r>
          </a:p>
        </xdr:txBody>
      </xdr:sp>
      <xdr:sp macro="" textlink="">
        <xdr:nvSpPr>
          <xdr:cNvPr id="8" name="Rectangle 8">
            <a:extLst>
              <a:ext uri="{FF2B5EF4-FFF2-40B4-BE49-F238E27FC236}">
                <a16:creationId xmlns:a16="http://schemas.microsoft.com/office/drawing/2014/main" xmlns="" id="{0E4667B5-A9AA-471A-A047-6A2DD49128D7}"/>
              </a:ext>
            </a:extLst>
          </xdr:cNvPr>
          <xdr:cNvSpPr>
            <a:spLocks noChangeArrowheads="1"/>
          </xdr:cNvSpPr>
        </xdr:nvSpPr>
        <xdr:spPr bwMode="auto">
          <a:xfrm>
            <a:off x="2956931" y="1515044"/>
            <a:ext cx="1264397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 제조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/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분체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,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액체코팅</a:t>
            </a:r>
          </a:p>
        </xdr:txBody>
      </xdr:sp>
      <xdr:sp macro="" textlink="">
        <xdr:nvSpPr>
          <xdr:cNvPr id="9" name="Rectangle 9">
            <a:extLst>
              <a:ext uri="{FF2B5EF4-FFF2-40B4-BE49-F238E27FC236}">
                <a16:creationId xmlns:a16="http://schemas.microsoft.com/office/drawing/2014/main" xmlns="" id="{37A5EC81-4E38-4176-87E7-3B83EF4E5CB5}"/>
              </a:ext>
            </a:extLst>
          </xdr:cNvPr>
          <xdr:cNvSpPr>
            <a:spLocks noChangeArrowheads="1"/>
          </xdr:cNvSpPr>
        </xdr:nvSpPr>
        <xdr:spPr bwMode="auto">
          <a:xfrm>
            <a:off x="1912845" y="1177474"/>
            <a:ext cx="2203116" cy="284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덕 인 금 속 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(</a:t>
            </a: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주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)</a:t>
            </a:r>
            <a:endParaRPr lang="ko-KR" altLang="en-US" sz="1700" b="1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</xdr:grpSp>
    <xdr:clientData/>
  </xdr:twoCellAnchor>
  <xdr:twoCellAnchor editAs="oneCell">
    <xdr:from>
      <xdr:col>7</xdr:col>
      <xdr:colOff>257175</xdr:colOff>
      <xdr:row>1</xdr:row>
      <xdr:rowOff>9525</xdr:rowOff>
    </xdr:from>
    <xdr:to>
      <xdr:col>10</xdr:col>
      <xdr:colOff>19050</xdr:colOff>
      <xdr:row>4</xdr:row>
      <xdr:rowOff>19050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xmlns="" id="{2E12DD9D-6472-4FBE-9D02-53572FAF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0"/>
          <a:ext cx="2057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2" name="Picture 1" descr="사용인감">
          <a:extLst>
            <a:ext uri="{FF2B5EF4-FFF2-40B4-BE49-F238E27FC236}">
              <a16:creationId xmlns:a16="http://schemas.microsoft.com/office/drawing/2014/main" xmlns="" id="{1DA1A115-B692-4A2F-80C5-E56808522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719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3" name="Picture 1" descr="사용인감">
          <a:extLst>
            <a:ext uri="{FF2B5EF4-FFF2-40B4-BE49-F238E27FC236}">
              <a16:creationId xmlns:a16="http://schemas.microsoft.com/office/drawing/2014/main" xmlns="" id="{D6BB45FA-3AAB-4C95-9678-CD1161316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719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4" name="Picture 1" descr="사용인감">
          <a:extLst>
            <a:ext uri="{FF2B5EF4-FFF2-40B4-BE49-F238E27FC236}">
              <a16:creationId xmlns:a16="http://schemas.microsoft.com/office/drawing/2014/main" xmlns="" id="{A4AFB457-7B36-4979-BBDA-33A4DBFD2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9954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5" name="Picture 1" descr="사용인감">
          <a:extLst>
            <a:ext uri="{FF2B5EF4-FFF2-40B4-BE49-F238E27FC236}">
              <a16:creationId xmlns:a16="http://schemas.microsoft.com/office/drawing/2014/main" xmlns="" id="{5DC3C14F-BE75-4299-871D-DA5E42C5E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9954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325672</xdr:colOff>
      <xdr:row>4</xdr:row>
      <xdr:rowOff>257175</xdr:rowOff>
    </xdr:from>
    <xdr:to>
      <xdr:col>17</xdr:col>
      <xdr:colOff>425450</xdr:colOff>
      <xdr:row>6</xdr:row>
      <xdr:rowOff>226396</xdr:rowOff>
    </xdr:to>
    <xdr:pic>
      <xdr:nvPicPr>
        <xdr:cNvPr id="6" name="그림 5" descr="덕인사용인감.jpg">
          <a:extLst>
            <a:ext uri="{FF2B5EF4-FFF2-40B4-BE49-F238E27FC236}">
              <a16:creationId xmlns:a16="http://schemas.microsoft.com/office/drawing/2014/main" xmlns="" id="{ADC676C5-6129-407B-95AC-3EF16296A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4172" y="1400175"/>
          <a:ext cx="528403" cy="483571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4</xdr:row>
      <xdr:rowOff>47625</xdr:rowOff>
    </xdr:from>
    <xdr:to>
      <xdr:col>14</xdr:col>
      <xdr:colOff>333375</xdr:colOff>
      <xdr:row>4</xdr:row>
      <xdr:rowOff>47625</xdr:rowOff>
    </xdr:to>
    <xdr:pic>
      <xdr:nvPicPr>
        <xdr:cNvPr id="7" name="Picture 1" descr="사용인감">
          <a:extLst>
            <a:ext uri="{FF2B5EF4-FFF2-40B4-BE49-F238E27FC236}">
              <a16:creationId xmlns:a16="http://schemas.microsoft.com/office/drawing/2014/main" xmlns="" id="{B8B46A6C-C917-48D9-98BE-DB4B05DAE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72175" y="1190625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190500</xdr:colOff>
      <xdr:row>2</xdr:row>
      <xdr:rowOff>104775</xdr:rowOff>
    </xdr:from>
    <xdr:to>
      <xdr:col>18</xdr:col>
      <xdr:colOff>0</xdr:colOff>
      <xdr:row>7</xdr:row>
      <xdr:rowOff>161925</xdr:rowOff>
    </xdr:to>
    <xdr:grpSp>
      <xdr:nvGrpSpPr>
        <xdr:cNvPr id="8" name="그룹 8">
          <a:extLst>
            <a:ext uri="{FF2B5EF4-FFF2-40B4-BE49-F238E27FC236}">
              <a16:creationId xmlns:a16="http://schemas.microsoft.com/office/drawing/2014/main" xmlns="" id="{E3AE38FC-EB22-4A3B-B10D-ED5DBCDBCF4C}"/>
            </a:ext>
          </a:extLst>
        </xdr:cNvPr>
        <xdr:cNvGrpSpPr>
          <a:grpSpLocks/>
        </xdr:cNvGrpSpPr>
      </xdr:nvGrpSpPr>
      <xdr:grpSpPr bwMode="auto">
        <a:xfrm>
          <a:off x="5486400" y="733425"/>
          <a:ext cx="2628900" cy="1343025"/>
          <a:chOff x="1721270" y="1177474"/>
          <a:chExt cx="2586267" cy="1244790"/>
        </a:xfrm>
      </xdr:grpSpPr>
      <xdr:sp macro="" textlink="">
        <xdr:nvSpPr>
          <xdr:cNvPr id="9" name="Rectangle 4">
            <a:extLst>
              <a:ext uri="{FF2B5EF4-FFF2-40B4-BE49-F238E27FC236}">
                <a16:creationId xmlns:a16="http://schemas.microsoft.com/office/drawing/2014/main" xmlns="" id="{8AC49586-428A-43EA-BC5B-8CD25465B402}"/>
              </a:ext>
            </a:extLst>
          </xdr:cNvPr>
          <xdr:cNvSpPr>
            <a:spLocks noChangeArrowheads="1"/>
          </xdr:cNvSpPr>
        </xdr:nvSpPr>
        <xdr:spPr bwMode="auto">
          <a:xfrm>
            <a:off x="1778743" y="1968654"/>
            <a:ext cx="250963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 본사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충남 아산시 음봉면 연암산로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192</a:t>
            </a:r>
            <a:endParaRPr lang="ko-KR" altLang="en-US" sz="1000" b="0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  <xdr:sp macro="" textlink="">
        <xdr:nvSpPr>
          <xdr:cNvPr id="10" name="Rectangle 5">
            <a:extLst>
              <a:ext uri="{FF2B5EF4-FFF2-40B4-BE49-F238E27FC236}">
                <a16:creationId xmlns:a16="http://schemas.microsoft.com/office/drawing/2014/main" xmlns="" id="{6F2294D0-1859-4E81-A4D3-7983F4050D7C}"/>
              </a:ext>
            </a:extLst>
          </xdr:cNvPr>
          <xdr:cNvSpPr>
            <a:spLocks noChangeArrowheads="1"/>
          </xdr:cNvSpPr>
        </xdr:nvSpPr>
        <xdr:spPr bwMode="auto">
          <a:xfrm>
            <a:off x="1721270" y="2221832"/>
            <a:ext cx="258626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TEL: 041)544-8555  FAX: 041)541-5269</a:t>
            </a:r>
          </a:p>
        </xdr:txBody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xmlns="" id="{F6EB3201-A6E8-45BB-8E5A-A97B146E9F43}"/>
              </a:ext>
            </a:extLst>
          </xdr:cNvPr>
          <xdr:cNvSpPr>
            <a:spLocks noChangeArrowheads="1"/>
          </xdr:cNvSpPr>
        </xdr:nvSpPr>
        <xdr:spPr bwMode="auto">
          <a:xfrm>
            <a:off x="2056527" y="1715476"/>
            <a:ext cx="1685863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대 표 이 사  </a:t>
            </a:r>
            <a:r>
              <a:rPr lang="en-US" altLang="ko-KR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 </a:t>
            </a: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김   흥   교</a:t>
            </a:r>
          </a:p>
        </xdr:txBody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xmlns="" id="{0E7CAE2D-0199-460B-84F9-FC86034A2584}"/>
              </a:ext>
            </a:extLst>
          </xdr:cNvPr>
          <xdr:cNvSpPr>
            <a:spLocks noChangeArrowheads="1"/>
          </xdr:cNvSpPr>
        </xdr:nvSpPr>
        <xdr:spPr bwMode="auto">
          <a:xfrm>
            <a:off x="1826636" y="1483397"/>
            <a:ext cx="1024928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Arial Black"/>
              </a:rPr>
              <a:t>Finewall Panel</a:t>
            </a:r>
          </a:p>
        </xdr:txBody>
      </xdr:sp>
      <xdr:sp macro="" textlink="">
        <xdr:nvSpPr>
          <xdr:cNvPr id="13" name="Rectangle 8">
            <a:extLst>
              <a:ext uri="{FF2B5EF4-FFF2-40B4-BE49-F238E27FC236}">
                <a16:creationId xmlns:a16="http://schemas.microsoft.com/office/drawing/2014/main" xmlns="" id="{88BF64FF-AFBB-40F3-B08D-F56170C17B34}"/>
              </a:ext>
            </a:extLst>
          </xdr:cNvPr>
          <xdr:cNvSpPr>
            <a:spLocks noChangeArrowheads="1"/>
          </xdr:cNvSpPr>
        </xdr:nvSpPr>
        <xdr:spPr bwMode="auto">
          <a:xfrm>
            <a:off x="2956931" y="1515044"/>
            <a:ext cx="1264397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 제조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/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분체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,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액체코팅</a:t>
            </a:r>
          </a:p>
        </xdr:txBody>
      </xdr:sp>
      <xdr:sp macro="" textlink="">
        <xdr:nvSpPr>
          <xdr:cNvPr id="14" name="Rectangle 9">
            <a:extLst>
              <a:ext uri="{FF2B5EF4-FFF2-40B4-BE49-F238E27FC236}">
                <a16:creationId xmlns:a16="http://schemas.microsoft.com/office/drawing/2014/main" xmlns="" id="{3D3B5603-4E04-4A18-A3E5-EA11751D1DC0}"/>
              </a:ext>
            </a:extLst>
          </xdr:cNvPr>
          <xdr:cNvSpPr>
            <a:spLocks noChangeArrowheads="1"/>
          </xdr:cNvSpPr>
        </xdr:nvSpPr>
        <xdr:spPr bwMode="auto">
          <a:xfrm>
            <a:off x="1912845" y="1177474"/>
            <a:ext cx="2203116" cy="284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덕 인 금 속 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(</a:t>
            </a: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주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)</a:t>
            </a:r>
            <a:endParaRPr lang="ko-KR" altLang="en-US" sz="1700" b="1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923925</xdr:colOff>
          <xdr:row>0</xdr:row>
          <xdr:rowOff>114300</xdr:rowOff>
        </xdr:from>
        <xdr:ext cx="4286250" cy="904875"/>
        <xdr:pic>
          <xdr:nvPicPr>
            <xdr:cNvPr id="2" name="그림 1">
              <a:extLst>
                <a:ext uri="{FF2B5EF4-FFF2-40B4-BE49-F238E27FC236}">
                  <a16:creationId xmlns:a16="http://schemas.microsoft.com/office/drawing/2014/main" xmlns="" id="{DD0FF3FB-2F96-4D77-BB74-53335AED6A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4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048750" y="114300"/>
              <a:ext cx="4286250" cy="904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2" name="Picture 1" descr="사용인감">
          <a:extLst>
            <a:ext uri="{FF2B5EF4-FFF2-40B4-BE49-F238E27FC236}">
              <a16:creationId xmlns:a16="http://schemas.microsoft.com/office/drawing/2014/main" xmlns="" id="{CA5DF2EA-98F4-4B02-990E-1DE5E7A5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14325"/>
          <a:ext cx="1719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3" name="Picture 1" descr="사용인감">
          <a:extLst>
            <a:ext uri="{FF2B5EF4-FFF2-40B4-BE49-F238E27FC236}">
              <a16:creationId xmlns:a16="http://schemas.microsoft.com/office/drawing/2014/main" xmlns="" id="{327E44B7-F45B-494D-9D7C-F2D71779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14325"/>
          <a:ext cx="1719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4" name="Picture 1" descr="사용인감">
          <a:extLst>
            <a:ext uri="{FF2B5EF4-FFF2-40B4-BE49-F238E27FC236}">
              <a16:creationId xmlns:a16="http://schemas.microsoft.com/office/drawing/2014/main" xmlns="" id="{6DB2A92F-67DD-4204-9BBF-0A9D6E1AC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14325"/>
          <a:ext cx="19954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5" name="Picture 1" descr="사용인감">
          <a:extLst>
            <a:ext uri="{FF2B5EF4-FFF2-40B4-BE49-F238E27FC236}">
              <a16:creationId xmlns:a16="http://schemas.microsoft.com/office/drawing/2014/main" xmlns="" id="{26BA9D42-C135-45EE-9977-C0D5334D8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314325"/>
          <a:ext cx="19954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325672</xdr:colOff>
      <xdr:row>4</xdr:row>
      <xdr:rowOff>257175</xdr:rowOff>
    </xdr:from>
    <xdr:to>
      <xdr:col>17</xdr:col>
      <xdr:colOff>425450</xdr:colOff>
      <xdr:row>6</xdr:row>
      <xdr:rowOff>226396</xdr:rowOff>
    </xdr:to>
    <xdr:pic>
      <xdr:nvPicPr>
        <xdr:cNvPr id="6" name="그림 5" descr="덕인사용인감.jpg">
          <a:extLst>
            <a:ext uri="{FF2B5EF4-FFF2-40B4-BE49-F238E27FC236}">
              <a16:creationId xmlns:a16="http://schemas.microsoft.com/office/drawing/2014/main" xmlns="" id="{ACD1ADE4-51AC-44EC-8249-3DEA90200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74097" y="1400175"/>
          <a:ext cx="528403" cy="483571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4</xdr:row>
      <xdr:rowOff>47625</xdr:rowOff>
    </xdr:from>
    <xdr:to>
      <xdr:col>14</xdr:col>
      <xdr:colOff>333375</xdr:colOff>
      <xdr:row>4</xdr:row>
      <xdr:rowOff>47625</xdr:rowOff>
    </xdr:to>
    <xdr:pic>
      <xdr:nvPicPr>
        <xdr:cNvPr id="7" name="Picture 1" descr="사용인감">
          <a:extLst>
            <a:ext uri="{FF2B5EF4-FFF2-40B4-BE49-F238E27FC236}">
              <a16:creationId xmlns:a16="http://schemas.microsoft.com/office/drawing/2014/main" xmlns="" id="{A71E48C4-202E-45BA-B038-1EEDE49E8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72100" y="1190625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190500</xdr:colOff>
      <xdr:row>2</xdr:row>
      <xdr:rowOff>104775</xdr:rowOff>
    </xdr:from>
    <xdr:to>
      <xdr:col>18</xdr:col>
      <xdr:colOff>0</xdr:colOff>
      <xdr:row>7</xdr:row>
      <xdr:rowOff>161925</xdr:rowOff>
    </xdr:to>
    <xdr:grpSp>
      <xdr:nvGrpSpPr>
        <xdr:cNvPr id="8" name="그룹 8">
          <a:extLst>
            <a:ext uri="{FF2B5EF4-FFF2-40B4-BE49-F238E27FC236}">
              <a16:creationId xmlns:a16="http://schemas.microsoft.com/office/drawing/2014/main" xmlns="" id="{86C846BD-4B53-4DB9-8F6D-CBE878171A58}"/>
            </a:ext>
          </a:extLst>
        </xdr:cNvPr>
        <xdr:cNvGrpSpPr>
          <a:grpSpLocks/>
        </xdr:cNvGrpSpPr>
      </xdr:nvGrpSpPr>
      <xdr:grpSpPr bwMode="auto">
        <a:xfrm>
          <a:off x="5514975" y="733425"/>
          <a:ext cx="2628900" cy="1343025"/>
          <a:chOff x="1721270" y="1177474"/>
          <a:chExt cx="2586267" cy="1244790"/>
        </a:xfrm>
      </xdr:grpSpPr>
      <xdr:sp macro="" textlink="">
        <xdr:nvSpPr>
          <xdr:cNvPr id="9" name="Rectangle 4">
            <a:extLst>
              <a:ext uri="{FF2B5EF4-FFF2-40B4-BE49-F238E27FC236}">
                <a16:creationId xmlns:a16="http://schemas.microsoft.com/office/drawing/2014/main" xmlns="" id="{859ECACF-3633-460D-910E-529500FEFB84}"/>
              </a:ext>
            </a:extLst>
          </xdr:cNvPr>
          <xdr:cNvSpPr>
            <a:spLocks noChangeArrowheads="1"/>
          </xdr:cNvSpPr>
        </xdr:nvSpPr>
        <xdr:spPr bwMode="auto">
          <a:xfrm>
            <a:off x="1778743" y="1968654"/>
            <a:ext cx="250963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 본사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충남 아산시 음봉면 연암산로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192</a:t>
            </a:r>
            <a:endParaRPr lang="ko-KR" altLang="en-US" sz="1000" b="0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  <xdr:sp macro="" textlink="">
        <xdr:nvSpPr>
          <xdr:cNvPr id="10" name="Rectangle 5">
            <a:extLst>
              <a:ext uri="{FF2B5EF4-FFF2-40B4-BE49-F238E27FC236}">
                <a16:creationId xmlns:a16="http://schemas.microsoft.com/office/drawing/2014/main" xmlns="" id="{C3275526-FFD6-4536-A099-FA222FA948AC}"/>
              </a:ext>
            </a:extLst>
          </xdr:cNvPr>
          <xdr:cNvSpPr>
            <a:spLocks noChangeArrowheads="1"/>
          </xdr:cNvSpPr>
        </xdr:nvSpPr>
        <xdr:spPr bwMode="auto">
          <a:xfrm>
            <a:off x="1721270" y="2221832"/>
            <a:ext cx="258626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TEL: 041)544-8555  FAX: 041)541-5269</a:t>
            </a:r>
          </a:p>
        </xdr:txBody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xmlns="" id="{5E27C491-864B-4800-89EA-006717F4B1D7}"/>
              </a:ext>
            </a:extLst>
          </xdr:cNvPr>
          <xdr:cNvSpPr>
            <a:spLocks noChangeArrowheads="1"/>
          </xdr:cNvSpPr>
        </xdr:nvSpPr>
        <xdr:spPr bwMode="auto">
          <a:xfrm>
            <a:off x="2056527" y="1715476"/>
            <a:ext cx="1685863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대 표 이 사  </a:t>
            </a:r>
            <a:r>
              <a:rPr lang="en-US" altLang="ko-KR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 </a:t>
            </a: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김   흥   교</a:t>
            </a:r>
          </a:p>
        </xdr:txBody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xmlns="" id="{53AA543C-A2FC-4C0A-A694-A1766EBEBF93}"/>
              </a:ext>
            </a:extLst>
          </xdr:cNvPr>
          <xdr:cNvSpPr>
            <a:spLocks noChangeArrowheads="1"/>
          </xdr:cNvSpPr>
        </xdr:nvSpPr>
        <xdr:spPr bwMode="auto">
          <a:xfrm>
            <a:off x="1826636" y="1483397"/>
            <a:ext cx="1024928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Arial Black"/>
              </a:rPr>
              <a:t>Finewall Panel</a:t>
            </a:r>
          </a:p>
        </xdr:txBody>
      </xdr:sp>
      <xdr:sp macro="" textlink="">
        <xdr:nvSpPr>
          <xdr:cNvPr id="13" name="Rectangle 8">
            <a:extLst>
              <a:ext uri="{FF2B5EF4-FFF2-40B4-BE49-F238E27FC236}">
                <a16:creationId xmlns:a16="http://schemas.microsoft.com/office/drawing/2014/main" xmlns="" id="{BCBABDA9-9112-4739-B92F-B93130401FA5}"/>
              </a:ext>
            </a:extLst>
          </xdr:cNvPr>
          <xdr:cNvSpPr>
            <a:spLocks noChangeArrowheads="1"/>
          </xdr:cNvSpPr>
        </xdr:nvSpPr>
        <xdr:spPr bwMode="auto">
          <a:xfrm>
            <a:off x="2956931" y="1515044"/>
            <a:ext cx="1264397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 제조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/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분체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,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액체코팅</a:t>
            </a:r>
          </a:p>
        </xdr:txBody>
      </xdr:sp>
      <xdr:sp macro="" textlink="">
        <xdr:nvSpPr>
          <xdr:cNvPr id="14" name="Rectangle 9">
            <a:extLst>
              <a:ext uri="{FF2B5EF4-FFF2-40B4-BE49-F238E27FC236}">
                <a16:creationId xmlns:a16="http://schemas.microsoft.com/office/drawing/2014/main" xmlns="" id="{46A727E2-EAFC-4EC3-A8D0-67EF2B16A060}"/>
              </a:ext>
            </a:extLst>
          </xdr:cNvPr>
          <xdr:cNvSpPr>
            <a:spLocks noChangeArrowheads="1"/>
          </xdr:cNvSpPr>
        </xdr:nvSpPr>
        <xdr:spPr bwMode="auto">
          <a:xfrm>
            <a:off x="1912845" y="1177474"/>
            <a:ext cx="2203116" cy="284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덕 인 금 속 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(</a:t>
            </a: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주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)</a:t>
            </a:r>
            <a:endParaRPr lang="ko-KR" altLang="en-US" sz="1700" b="1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2" name="Picture 1" descr="사용인감">
          <a:extLst>
            <a:ext uri="{FF2B5EF4-FFF2-40B4-BE49-F238E27FC236}">
              <a16:creationId xmlns:a16="http://schemas.microsoft.com/office/drawing/2014/main" xmlns="" id="{D7C67494-1715-4B45-9D6B-44153122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719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338137</xdr:colOff>
      <xdr:row>1</xdr:row>
      <xdr:rowOff>0</xdr:rowOff>
    </xdr:to>
    <xdr:pic>
      <xdr:nvPicPr>
        <xdr:cNvPr id="3" name="Picture 1" descr="사용인감">
          <a:extLst>
            <a:ext uri="{FF2B5EF4-FFF2-40B4-BE49-F238E27FC236}">
              <a16:creationId xmlns:a16="http://schemas.microsoft.com/office/drawing/2014/main" xmlns="" id="{6607BDF5-9C84-4C17-B82E-5D85B6A5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7192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4" name="Picture 1" descr="사용인감">
          <a:extLst>
            <a:ext uri="{FF2B5EF4-FFF2-40B4-BE49-F238E27FC236}">
              <a16:creationId xmlns:a16="http://schemas.microsoft.com/office/drawing/2014/main" xmlns="" id="{F457538C-2BE0-43F6-8B1F-D940EFE5C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9954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409575</xdr:colOff>
      <xdr:row>1</xdr:row>
      <xdr:rowOff>0</xdr:rowOff>
    </xdr:from>
    <xdr:to>
      <xdr:col>19</xdr:col>
      <xdr:colOff>614362</xdr:colOff>
      <xdr:row>1</xdr:row>
      <xdr:rowOff>0</xdr:rowOff>
    </xdr:to>
    <xdr:pic>
      <xdr:nvPicPr>
        <xdr:cNvPr id="5" name="Picture 1" descr="사용인감">
          <a:extLst>
            <a:ext uri="{FF2B5EF4-FFF2-40B4-BE49-F238E27FC236}">
              <a16:creationId xmlns:a16="http://schemas.microsoft.com/office/drawing/2014/main" xmlns="" id="{FBF12907-9524-42A5-813F-03DC94F9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14325"/>
          <a:ext cx="19954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325672</xdr:colOff>
      <xdr:row>4</xdr:row>
      <xdr:rowOff>257175</xdr:rowOff>
    </xdr:from>
    <xdr:to>
      <xdr:col>17</xdr:col>
      <xdr:colOff>425450</xdr:colOff>
      <xdr:row>6</xdr:row>
      <xdr:rowOff>226396</xdr:rowOff>
    </xdr:to>
    <xdr:pic>
      <xdr:nvPicPr>
        <xdr:cNvPr id="6" name="그림 5" descr="덕인사용인감.jpg">
          <a:extLst>
            <a:ext uri="{FF2B5EF4-FFF2-40B4-BE49-F238E27FC236}">
              <a16:creationId xmlns:a16="http://schemas.microsoft.com/office/drawing/2014/main" xmlns="" id="{66BE522D-09DC-4E2B-9BD8-7F912A335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74172" y="1400175"/>
          <a:ext cx="528403" cy="483571"/>
        </a:xfrm>
        <a:prstGeom prst="rect">
          <a:avLst/>
        </a:prstGeom>
      </xdr:spPr>
    </xdr:pic>
    <xdr:clientData/>
  </xdr:twoCellAnchor>
  <xdr:twoCellAnchor editAs="oneCell">
    <xdr:from>
      <xdr:col>12</xdr:col>
      <xdr:colOff>209550</xdr:colOff>
      <xdr:row>4</xdr:row>
      <xdr:rowOff>47625</xdr:rowOff>
    </xdr:from>
    <xdr:to>
      <xdr:col>14</xdr:col>
      <xdr:colOff>333375</xdr:colOff>
      <xdr:row>4</xdr:row>
      <xdr:rowOff>47625</xdr:rowOff>
    </xdr:to>
    <xdr:pic>
      <xdr:nvPicPr>
        <xdr:cNvPr id="7" name="Picture 1" descr="사용인감">
          <a:extLst>
            <a:ext uri="{FF2B5EF4-FFF2-40B4-BE49-F238E27FC236}">
              <a16:creationId xmlns:a16="http://schemas.microsoft.com/office/drawing/2014/main" xmlns="" id="{4CFA807E-BF8A-4DF8-A34C-542308916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72175" y="1190625"/>
          <a:ext cx="98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190500</xdr:colOff>
      <xdr:row>2</xdr:row>
      <xdr:rowOff>104775</xdr:rowOff>
    </xdr:from>
    <xdr:to>
      <xdr:col>18</xdr:col>
      <xdr:colOff>0</xdr:colOff>
      <xdr:row>7</xdr:row>
      <xdr:rowOff>161925</xdr:rowOff>
    </xdr:to>
    <xdr:grpSp>
      <xdr:nvGrpSpPr>
        <xdr:cNvPr id="8" name="그룹 8">
          <a:extLst>
            <a:ext uri="{FF2B5EF4-FFF2-40B4-BE49-F238E27FC236}">
              <a16:creationId xmlns:a16="http://schemas.microsoft.com/office/drawing/2014/main" xmlns="" id="{C02DED41-582A-47E0-BECF-071A0BE5BD35}"/>
            </a:ext>
          </a:extLst>
        </xdr:cNvPr>
        <xdr:cNvGrpSpPr>
          <a:grpSpLocks/>
        </xdr:cNvGrpSpPr>
      </xdr:nvGrpSpPr>
      <xdr:grpSpPr bwMode="auto">
        <a:xfrm>
          <a:off x="5486400" y="733425"/>
          <a:ext cx="2628900" cy="1343025"/>
          <a:chOff x="1721270" y="1177474"/>
          <a:chExt cx="2586267" cy="1244790"/>
        </a:xfrm>
      </xdr:grpSpPr>
      <xdr:sp macro="" textlink="">
        <xdr:nvSpPr>
          <xdr:cNvPr id="9" name="Rectangle 4">
            <a:extLst>
              <a:ext uri="{FF2B5EF4-FFF2-40B4-BE49-F238E27FC236}">
                <a16:creationId xmlns:a16="http://schemas.microsoft.com/office/drawing/2014/main" xmlns="" id="{1C5532D8-2433-4D9F-875D-55E899880FE4}"/>
              </a:ext>
            </a:extLst>
          </xdr:cNvPr>
          <xdr:cNvSpPr>
            <a:spLocks noChangeArrowheads="1"/>
          </xdr:cNvSpPr>
        </xdr:nvSpPr>
        <xdr:spPr bwMode="auto">
          <a:xfrm>
            <a:off x="1778743" y="1968654"/>
            <a:ext cx="250963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 본사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충남 아산시 음봉면 연암산로 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192</a:t>
            </a:r>
            <a:endParaRPr lang="ko-KR" altLang="en-US" sz="1000" b="0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  <xdr:sp macro="" textlink="">
        <xdr:nvSpPr>
          <xdr:cNvPr id="10" name="Rectangle 5">
            <a:extLst>
              <a:ext uri="{FF2B5EF4-FFF2-40B4-BE49-F238E27FC236}">
                <a16:creationId xmlns:a16="http://schemas.microsoft.com/office/drawing/2014/main" xmlns="" id="{E4571045-4FCE-4879-8E02-A8E01BC8E234}"/>
              </a:ext>
            </a:extLst>
          </xdr:cNvPr>
          <xdr:cNvSpPr>
            <a:spLocks noChangeArrowheads="1"/>
          </xdr:cNvSpPr>
        </xdr:nvSpPr>
        <xdr:spPr bwMode="auto">
          <a:xfrm>
            <a:off x="1721270" y="2221832"/>
            <a:ext cx="2586267" cy="200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 TEL: 041)544-8555  FAX: 041)541-5269</a:t>
            </a:r>
          </a:p>
        </xdr:txBody>
      </xdr:sp>
      <xdr:sp macro="" textlink="">
        <xdr:nvSpPr>
          <xdr:cNvPr id="11" name="Rectangle 6">
            <a:extLst>
              <a:ext uri="{FF2B5EF4-FFF2-40B4-BE49-F238E27FC236}">
                <a16:creationId xmlns:a16="http://schemas.microsoft.com/office/drawing/2014/main" xmlns="" id="{7CE9D736-B401-4496-A6C3-51FD27BC278D}"/>
              </a:ext>
            </a:extLst>
          </xdr:cNvPr>
          <xdr:cNvSpPr>
            <a:spLocks noChangeArrowheads="1"/>
          </xdr:cNvSpPr>
        </xdr:nvSpPr>
        <xdr:spPr bwMode="auto">
          <a:xfrm>
            <a:off x="2056527" y="1715476"/>
            <a:ext cx="1685863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대 표 이 사  </a:t>
            </a:r>
            <a:r>
              <a:rPr lang="en-US" altLang="ko-KR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:  </a:t>
            </a:r>
            <a:r>
              <a:rPr lang="ko-KR" altLang="en-US" sz="11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김   흥   교</a:t>
            </a:r>
          </a:p>
        </xdr:txBody>
      </xdr:sp>
      <xdr:sp macro="" textlink="">
        <xdr:nvSpPr>
          <xdr:cNvPr id="12" name="Rectangle 7">
            <a:extLst>
              <a:ext uri="{FF2B5EF4-FFF2-40B4-BE49-F238E27FC236}">
                <a16:creationId xmlns:a16="http://schemas.microsoft.com/office/drawing/2014/main" xmlns="" id="{B321A8AA-147D-41B0-92C8-24A70F71B6C5}"/>
              </a:ext>
            </a:extLst>
          </xdr:cNvPr>
          <xdr:cNvSpPr>
            <a:spLocks noChangeArrowheads="1"/>
          </xdr:cNvSpPr>
        </xdr:nvSpPr>
        <xdr:spPr bwMode="auto">
          <a:xfrm>
            <a:off x="1826636" y="1483397"/>
            <a:ext cx="1024928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en-US" altLang="ko-KR" sz="1000" b="0" i="0" u="none" strike="noStrike" baseline="0">
                <a:solidFill>
                  <a:srgbClr val="000000"/>
                </a:solidFill>
                <a:latin typeface="Arial Black"/>
              </a:rPr>
              <a:t>Finewall Panel</a:t>
            </a:r>
          </a:p>
        </xdr:txBody>
      </xdr:sp>
      <xdr:sp macro="" textlink="">
        <xdr:nvSpPr>
          <xdr:cNvPr id="13" name="Rectangle 8">
            <a:extLst>
              <a:ext uri="{FF2B5EF4-FFF2-40B4-BE49-F238E27FC236}">
                <a16:creationId xmlns:a16="http://schemas.microsoft.com/office/drawing/2014/main" xmlns="" id="{2F6F7983-4383-49DE-BB30-A5A5F85628C4}"/>
              </a:ext>
            </a:extLst>
          </xdr:cNvPr>
          <xdr:cNvSpPr>
            <a:spLocks noChangeArrowheads="1"/>
          </xdr:cNvSpPr>
        </xdr:nvSpPr>
        <xdr:spPr bwMode="auto">
          <a:xfrm>
            <a:off x="2956931" y="1515044"/>
            <a:ext cx="1264397" cy="2215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anchorCtr="0" upright="1">
            <a:noAutofit/>
          </a:bodyPr>
          <a:lstStyle/>
          <a:p>
            <a:pPr algn="l" rtl="0">
              <a:defRPr sz="1000"/>
            </a:pP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 제조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/ 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분체</a:t>
            </a:r>
            <a:r>
              <a:rPr lang="en-US" altLang="ko-KR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,</a:t>
            </a:r>
            <a:r>
              <a:rPr lang="ko-KR" altLang="en-US" sz="1000" b="0" i="0" u="none" strike="noStrike" baseline="0">
                <a:solidFill>
                  <a:srgbClr val="000000"/>
                </a:solidFill>
                <a:latin typeface="바탕체"/>
                <a:ea typeface="바탕체"/>
              </a:rPr>
              <a:t>액체코팅</a:t>
            </a:r>
          </a:p>
        </xdr:txBody>
      </xdr:sp>
      <xdr:sp macro="" textlink="">
        <xdr:nvSpPr>
          <xdr:cNvPr id="14" name="Rectangle 9">
            <a:extLst>
              <a:ext uri="{FF2B5EF4-FFF2-40B4-BE49-F238E27FC236}">
                <a16:creationId xmlns:a16="http://schemas.microsoft.com/office/drawing/2014/main" xmlns="" id="{938CF08D-7421-43AF-9D70-8647935DA080}"/>
              </a:ext>
            </a:extLst>
          </xdr:cNvPr>
          <xdr:cNvSpPr>
            <a:spLocks noChangeArrowheads="1"/>
          </xdr:cNvSpPr>
        </xdr:nvSpPr>
        <xdr:spPr bwMode="auto">
          <a:xfrm>
            <a:off x="1912845" y="1177474"/>
            <a:ext cx="2203116" cy="284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덕 인 금 속 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(</a:t>
            </a:r>
            <a:r>
              <a:rPr lang="ko-KR" altLang="en-US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주</a:t>
            </a:r>
            <a:r>
              <a:rPr lang="en-US" altLang="ko-KR" sz="1700" b="1" i="0" u="none" strike="noStrike" baseline="0">
                <a:solidFill>
                  <a:srgbClr val="000000"/>
                </a:solidFill>
                <a:latin typeface="바탕"/>
                <a:ea typeface="바탕"/>
              </a:rPr>
              <a:t>)</a:t>
            </a:r>
            <a:endParaRPr lang="ko-KR" altLang="en-US" sz="1700" b="1" i="0" u="none" strike="noStrike" baseline="0">
              <a:solidFill>
                <a:srgbClr val="000000"/>
              </a:solidFill>
              <a:latin typeface="바탕"/>
              <a:ea typeface="바탕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N31"/>
  <sheetViews>
    <sheetView tabSelected="1" workbookViewId="0">
      <selection activeCell="D13" sqref="D13"/>
    </sheetView>
  </sheetViews>
  <sheetFormatPr defaultRowHeight="13.5" x14ac:dyDescent="0.15"/>
  <cols>
    <col min="1" max="1" width="4.33203125" style="1" customWidth="1"/>
    <col min="2" max="2" width="10.88671875" style="1" customWidth="1"/>
    <col min="3" max="3" width="9.88671875" style="1" customWidth="1"/>
    <col min="4" max="4" width="13.6640625" style="2" customWidth="1"/>
    <col min="5" max="5" width="7.5546875" style="1" customWidth="1"/>
    <col min="6" max="7" width="4.77734375" style="1" customWidth="1"/>
    <col min="8" max="8" width="6.44140625" style="1" customWidth="1"/>
    <col min="9" max="9" width="5.44140625" style="1" customWidth="1"/>
    <col min="10" max="10" width="14.88671875" style="1" customWidth="1"/>
    <col min="11" max="11" width="8.88671875" style="3"/>
    <col min="12" max="12" width="16.109375" style="3" bestFit="1" customWidth="1"/>
    <col min="13" max="256" width="8.88671875" style="3"/>
    <col min="257" max="257" width="4.33203125" style="3" customWidth="1"/>
    <col min="258" max="258" width="10.88671875" style="3" customWidth="1"/>
    <col min="259" max="259" width="9.88671875" style="3" customWidth="1"/>
    <col min="260" max="260" width="13.6640625" style="3" customWidth="1"/>
    <col min="261" max="261" width="7.5546875" style="3" customWidth="1"/>
    <col min="262" max="263" width="4.77734375" style="3" customWidth="1"/>
    <col min="264" max="264" width="6.44140625" style="3" customWidth="1"/>
    <col min="265" max="265" width="5.44140625" style="3" customWidth="1"/>
    <col min="266" max="266" width="14.88671875" style="3" customWidth="1"/>
    <col min="267" max="512" width="8.88671875" style="3"/>
    <col min="513" max="513" width="4.33203125" style="3" customWidth="1"/>
    <col min="514" max="514" width="10.88671875" style="3" customWidth="1"/>
    <col min="515" max="515" width="9.88671875" style="3" customWidth="1"/>
    <col min="516" max="516" width="13.6640625" style="3" customWidth="1"/>
    <col min="517" max="517" width="7.5546875" style="3" customWidth="1"/>
    <col min="518" max="519" width="4.77734375" style="3" customWidth="1"/>
    <col min="520" max="520" width="6.44140625" style="3" customWidth="1"/>
    <col min="521" max="521" width="5.44140625" style="3" customWidth="1"/>
    <col min="522" max="522" width="14.88671875" style="3" customWidth="1"/>
    <col min="523" max="768" width="8.88671875" style="3"/>
    <col min="769" max="769" width="4.33203125" style="3" customWidth="1"/>
    <col min="770" max="770" width="10.88671875" style="3" customWidth="1"/>
    <col min="771" max="771" width="9.88671875" style="3" customWidth="1"/>
    <col min="772" max="772" width="13.6640625" style="3" customWidth="1"/>
    <col min="773" max="773" width="7.5546875" style="3" customWidth="1"/>
    <col min="774" max="775" width="4.77734375" style="3" customWidth="1"/>
    <col min="776" max="776" width="6.44140625" style="3" customWidth="1"/>
    <col min="777" max="777" width="5.44140625" style="3" customWidth="1"/>
    <col min="778" max="778" width="14.88671875" style="3" customWidth="1"/>
    <col min="779" max="1024" width="8.88671875" style="3"/>
    <col min="1025" max="1025" width="4.33203125" style="3" customWidth="1"/>
    <col min="1026" max="1026" width="10.88671875" style="3" customWidth="1"/>
    <col min="1027" max="1027" width="9.88671875" style="3" customWidth="1"/>
    <col min="1028" max="1028" width="13.6640625" style="3" customWidth="1"/>
    <col min="1029" max="1029" width="7.5546875" style="3" customWidth="1"/>
    <col min="1030" max="1031" width="4.77734375" style="3" customWidth="1"/>
    <col min="1032" max="1032" width="6.44140625" style="3" customWidth="1"/>
    <col min="1033" max="1033" width="5.44140625" style="3" customWidth="1"/>
    <col min="1034" max="1034" width="14.88671875" style="3" customWidth="1"/>
    <col min="1035" max="1280" width="8.88671875" style="3"/>
    <col min="1281" max="1281" width="4.33203125" style="3" customWidth="1"/>
    <col min="1282" max="1282" width="10.88671875" style="3" customWidth="1"/>
    <col min="1283" max="1283" width="9.88671875" style="3" customWidth="1"/>
    <col min="1284" max="1284" width="13.6640625" style="3" customWidth="1"/>
    <col min="1285" max="1285" width="7.5546875" style="3" customWidth="1"/>
    <col min="1286" max="1287" width="4.77734375" style="3" customWidth="1"/>
    <col min="1288" max="1288" width="6.44140625" style="3" customWidth="1"/>
    <col min="1289" max="1289" width="5.44140625" style="3" customWidth="1"/>
    <col min="1290" max="1290" width="14.88671875" style="3" customWidth="1"/>
    <col min="1291" max="1536" width="8.88671875" style="3"/>
    <col min="1537" max="1537" width="4.33203125" style="3" customWidth="1"/>
    <col min="1538" max="1538" width="10.88671875" style="3" customWidth="1"/>
    <col min="1539" max="1539" width="9.88671875" style="3" customWidth="1"/>
    <col min="1540" max="1540" width="13.6640625" style="3" customWidth="1"/>
    <col min="1541" max="1541" width="7.5546875" style="3" customWidth="1"/>
    <col min="1542" max="1543" width="4.77734375" style="3" customWidth="1"/>
    <col min="1544" max="1544" width="6.44140625" style="3" customWidth="1"/>
    <col min="1545" max="1545" width="5.44140625" style="3" customWidth="1"/>
    <col min="1546" max="1546" width="14.88671875" style="3" customWidth="1"/>
    <col min="1547" max="1792" width="8.88671875" style="3"/>
    <col min="1793" max="1793" width="4.33203125" style="3" customWidth="1"/>
    <col min="1794" max="1794" width="10.88671875" style="3" customWidth="1"/>
    <col min="1795" max="1795" width="9.88671875" style="3" customWidth="1"/>
    <col min="1796" max="1796" width="13.6640625" style="3" customWidth="1"/>
    <col min="1797" max="1797" width="7.5546875" style="3" customWidth="1"/>
    <col min="1798" max="1799" width="4.77734375" style="3" customWidth="1"/>
    <col min="1800" max="1800" width="6.44140625" style="3" customWidth="1"/>
    <col min="1801" max="1801" width="5.44140625" style="3" customWidth="1"/>
    <col min="1802" max="1802" width="14.88671875" style="3" customWidth="1"/>
    <col min="1803" max="2048" width="8.88671875" style="3"/>
    <col min="2049" max="2049" width="4.33203125" style="3" customWidth="1"/>
    <col min="2050" max="2050" width="10.88671875" style="3" customWidth="1"/>
    <col min="2051" max="2051" width="9.88671875" style="3" customWidth="1"/>
    <col min="2052" max="2052" width="13.6640625" style="3" customWidth="1"/>
    <col min="2053" max="2053" width="7.5546875" style="3" customWidth="1"/>
    <col min="2054" max="2055" width="4.77734375" style="3" customWidth="1"/>
    <col min="2056" max="2056" width="6.44140625" style="3" customWidth="1"/>
    <col min="2057" max="2057" width="5.44140625" style="3" customWidth="1"/>
    <col min="2058" max="2058" width="14.88671875" style="3" customWidth="1"/>
    <col min="2059" max="2304" width="8.88671875" style="3"/>
    <col min="2305" max="2305" width="4.33203125" style="3" customWidth="1"/>
    <col min="2306" max="2306" width="10.88671875" style="3" customWidth="1"/>
    <col min="2307" max="2307" width="9.88671875" style="3" customWidth="1"/>
    <col min="2308" max="2308" width="13.6640625" style="3" customWidth="1"/>
    <col min="2309" max="2309" width="7.5546875" style="3" customWidth="1"/>
    <col min="2310" max="2311" width="4.77734375" style="3" customWidth="1"/>
    <col min="2312" max="2312" width="6.44140625" style="3" customWidth="1"/>
    <col min="2313" max="2313" width="5.44140625" style="3" customWidth="1"/>
    <col min="2314" max="2314" width="14.88671875" style="3" customWidth="1"/>
    <col min="2315" max="2560" width="8.88671875" style="3"/>
    <col min="2561" max="2561" width="4.33203125" style="3" customWidth="1"/>
    <col min="2562" max="2562" width="10.88671875" style="3" customWidth="1"/>
    <col min="2563" max="2563" width="9.88671875" style="3" customWidth="1"/>
    <col min="2564" max="2564" width="13.6640625" style="3" customWidth="1"/>
    <col min="2565" max="2565" width="7.5546875" style="3" customWidth="1"/>
    <col min="2566" max="2567" width="4.77734375" style="3" customWidth="1"/>
    <col min="2568" max="2568" width="6.44140625" style="3" customWidth="1"/>
    <col min="2569" max="2569" width="5.44140625" style="3" customWidth="1"/>
    <col min="2570" max="2570" width="14.88671875" style="3" customWidth="1"/>
    <col min="2571" max="2816" width="8.88671875" style="3"/>
    <col min="2817" max="2817" width="4.33203125" style="3" customWidth="1"/>
    <col min="2818" max="2818" width="10.88671875" style="3" customWidth="1"/>
    <col min="2819" max="2819" width="9.88671875" style="3" customWidth="1"/>
    <col min="2820" max="2820" width="13.6640625" style="3" customWidth="1"/>
    <col min="2821" max="2821" width="7.5546875" style="3" customWidth="1"/>
    <col min="2822" max="2823" width="4.77734375" style="3" customWidth="1"/>
    <col min="2824" max="2824" width="6.44140625" style="3" customWidth="1"/>
    <col min="2825" max="2825" width="5.44140625" style="3" customWidth="1"/>
    <col min="2826" max="2826" width="14.88671875" style="3" customWidth="1"/>
    <col min="2827" max="3072" width="8.88671875" style="3"/>
    <col min="3073" max="3073" width="4.33203125" style="3" customWidth="1"/>
    <col min="3074" max="3074" width="10.88671875" style="3" customWidth="1"/>
    <col min="3075" max="3075" width="9.88671875" style="3" customWidth="1"/>
    <col min="3076" max="3076" width="13.6640625" style="3" customWidth="1"/>
    <col min="3077" max="3077" width="7.5546875" style="3" customWidth="1"/>
    <col min="3078" max="3079" width="4.77734375" style="3" customWidth="1"/>
    <col min="3080" max="3080" width="6.44140625" style="3" customWidth="1"/>
    <col min="3081" max="3081" width="5.44140625" style="3" customWidth="1"/>
    <col min="3082" max="3082" width="14.88671875" style="3" customWidth="1"/>
    <col min="3083" max="3328" width="8.88671875" style="3"/>
    <col min="3329" max="3329" width="4.33203125" style="3" customWidth="1"/>
    <col min="3330" max="3330" width="10.88671875" style="3" customWidth="1"/>
    <col min="3331" max="3331" width="9.88671875" style="3" customWidth="1"/>
    <col min="3332" max="3332" width="13.6640625" style="3" customWidth="1"/>
    <col min="3333" max="3333" width="7.5546875" style="3" customWidth="1"/>
    <col min="3334" max="3335" width="4.77734375" style="3" customWidth="1"/>
    <col min="3336" max="3336" width="6.44140625" style="3" customWidth="1"/>
    <col min="3337" max="3337" width="5.44140625" style="3" customWidth="1"/>
    <col min="3338" max="3338" width="14.88671875" style="3" customWidth="1"/>
    <col min="3339" max="3584" width="8.88671875" style="3"/>
    <col min="3585" max="3585" width="4.33203125" style="3" customWidth="1"/>
    <col min="3586" max="3586" width="10.88671875" style="3" customWidth="1"/>
    <col min="3587" max="3587" width="9.88671875" style="3" customWidth="1"/>
    <col min="3588" max="3588" width="13.6640625" style="3" customWidth="1"/>
    <col min="3589" max="3589" width="7.5546875" style="3" customWidth="1"/>
    <col min="3590" max="3591" width="4.77734375" style="3" customWidth="1"/>
    <col min="3592" max="3592" width="6.44140625" style="3" customWidth="1"/>
    <col min="3593" max="3593" width="5.44140625" style="3" customWidth="1"/>
    <col min="3594" max="3594" width="14.88671875" style="3" customWidth="1"/>
    <col min="3595" max="3840" width="8.88671875" style="3"/>
    <col min="3841" max="3841" width="4.33203125" style="3" customWidth="1"/>
    <col min="3842" max="3842" width="10.88671875" style="3" customWidth="1"/>
    <col min="3843" max="3843" width="9.88671875" style="3" customWidth="1"/>
    <col min="3844" max="3844" width="13.6640625" style="3" customWidth="1"/>
    <col min="3845" max="3845" width="7.5546875" style="3" customWidth="1"/>
    <col min="3846" max="3847" width="4.77734375" style="3" customWidth="1"/>
    <col min="3848" max="3848" width="6.44140625" style="3" customWidth="1"/>
    <col min="3849" max="3849" width="5.44140625" style="3" customWidth="1"/>
    <col min="3850" max="3850" width="14.88671875" style="3" customWidth="1"/>
    <col min="3851" max="4096" width="8.88671875" style="3"/>
    <col min="4097" max="4097" width="4.33203125" style="3" customWidth="1"/>
    <col min="4098" max="4098" width="10.88671875" style="3" customWidth="1"/>
    <col min="4099" max="4099" width="9.88671875" style="3" customWidth="1"/>
    <col min="4100" max="4100" width="13.6640625" style="3" customWidth="1"/>
    <col min="4101" max="4101" width="7.5546875" style="3" customWidth="1"/>
    <col min="4102" max="4103" width="4.77734375" style="3" customWidth="1"/>
    <col min="4104" max="4104" width="6.44140625" style="3" customWidth="1"/>
    <col min="4105" max="4105" width="5.44140625" style="3" customWidth="1"/>
    <col min="4106" max="4106" width="14.88671875" style="3" customWidth="1"/>
    <col min="4107" max="4352" width="8.88671875" style="3"/>
    <col min="4353" max="4353" width="4.33203125" style="3" customWidth="1"/>
    <col min="4354" max="4354" width="10.88671875" style="3" customWidth="1"/>
    <col min="4355" max="4355" width="9.88671875" style="3" customWidth="1"/>
    <col min="4356" max="4356" width="13.6640625" style="3" customWidth="1"/>
    <col min="4357" max="4357" width="7.5546875" style="3" customWidth="1"/>
    <col min="4358" max="4359" width="4.77734375" style="3" customWidth="1"/>
    <col min="4360" max="4360" width="6.44140625" style="3" customWidth="1"/>
    <col min="4361" max="4361" width="5.44140625" style="3" customWidth="1"/>
    <col min="4362" max="4362" width="14.88671875" style="3" customWidth="1"/>
    <col min="4363" max="4608" width="8.88671875" style="3"/>
    <col min="4609" max="4609" width="4.33203125" style="3" customWidth="1"/>
    <col min="4610" max="4610" width="10.88671875" style="3" customWidth="1"/>
    <col min="4611" max="4611" width="9.88671875" style="3" customWidth="1"/>
    <col min="4612" max="4612" width="13.6640625" style="3" customWidth="1"/>
    <col min="4613" max="4613" width="7.5546875" style="3" customWidth="1"/>
    <col min="4614" max="4615" width="4.77734375" style="3" customWidth="1"/>
    <col min="4616" max="4616" width="6.44140625" style="3" customWidth="1"/>
    <col min="4617" max="4617" width="5.44140625" style="3" customWidth="1"/>
    <col min="4618" max="4618" width="14.88671875" style="3" customWidth="1"/>
    <col min="4619" max="4864" width="8.88671875" style="3"/>
    <col min="4865" max="4865" width="4.33203125" style="3" customWidth="1"/>
    <col min="4866" max="4866" width="10.88671875" style="3" customWidth="1"/>
    <col min="4867" max="4867" width="9.88671875" style="3" customWidth="1"/>
    <col min="4868" max="4868" width="13.6640625" style="3" customWidth="1"/>
    <col min="4869" max="4869" width="7.5546875" style="3" customWidth="1"/>
    <col min="4870" max="4871" width="4.77734375" style="3" customWidth="1"/>
    <col min="4872" max="4872" width="6.44140625" style="3" customWidth="1"/>
    <col min="4873" max="4873" width="5.44140625" style="3" customWidth="1"/>
    <col min="4874" max="4874" width="14.88671875" style="3" customWidth="1"/>
    <col min="4875" max="5120" width="8.88671875" style="3"/>
    <col min="5121" max="5121" width="4.33203125" style="3" customWidth="1"/>
    <col min="5122" max="5122" width="10.88671875" style="3" customWidth="1"/>
    <col min="5123" max="5123" width="9.88671875" style="3" customWidth="1"/>
    <col min="5124" max="5124" width="13.6640625" style="3" customWidth="1"/>
    <col min="5125" max="5125" width="7.5546875" style="3" customWidth="1"/>
    <col min="5126" max="5127" width="4.77734375" style="3" customWidth="1"/>
    <col min="5128" max="5128" width="6.44140625" style="3" customWidth="1"/>
    <col min="5129" max="5129" width="5.44140625" style="3" customWidth="1"/>
    <col min="5130" max="5130" width="14.88671875" style="3" customWidth="1"/>
    <col min="5131" max="5376" width="8.88671875" style="3"/>
    <col min="5377" max="5377" width="4.33203125" style="3" customWidth="1"/>
    <col min="5378" max="5378" width="10.88671875" style="3" customWidth="1"/>
    <col min="5379" max="5379" width="9.88671875" style="3" customWidth="1"/>
    <col min="5380" max="5380" width="13.6640625" style="3" customWidth="1"/>
    <col min="5381" max="5381" width="7.5546875" style="3" customWidth="1"/>
    <col min="5382" max="5383" width="4.77734375" style="3" customWidth="1"/>
    <col min="5384" max="5384" width="6.44140625" style="3" customWidth="1"/>
    <col min="5385" max="5385" width="5.44140625" style="3" customWidth="1"/>
    <col min="5386" max="5386" width="14.88671875" style="3" customWidth="1"/>
    <col min="5387" max="5632" width="8.88671875" style="3"/>
    <col min="5633" max="5633" width="4.33203125" style="3" customWidth="1"/>
    <col min="5634" max="5634" width="10.88671875" style="3" customWidth="1"/>
    <col min="5635" max="5635" width="9.88671875" style="3" customWidth="1"/>
    <col min="5636" max="5636" width="13.6640625" style="3" customWidth="1"/>
    <col min="5637" max="5637" width="7.5546875" style="3" customWidth="1"/>
    <col min="5638" max="5639" width="4.77734375" style="3" customWidth="1"/>
    <col min="5640" max="5640" width="6.44140625" style="3" customWidth="1"/>
    <col min="5641" max="5641" width="5.44140625" style="3" customWidth="1"/>
    <col min="5642" max="5642" width="14.88671875" style="3" customWidth="1"/>
    <col min="5643" max="5888" width="8.88671875" style="3"/>
    <col min="5889" max="5889" width="4.33203125" style="3" customWidth="1"/>
    <col min="5890" max="5890" width="10.88671875" style="3" customWidth="1"/>
    <col min="5891" max="5891" width="9.88671875" style="3" customWidth="1"/>
    <col min="5892" max="5892" width="13.6640625" style="3" customWidth="1"/>
    <col min="5893" max="5893" width="7.5546875" style="3" customWidth="1"/>
    <col min="5894" max="5895" width="4.77734375" style="3" customWidth="1"/>
    <col min="5896" max="5896" width="6.44140625" style="3" customWidth="1"/>
    <col min="5897" max="5897" width="5.44140625" style="3" customWidth="1"/>
    <col min="5898" max="5898" width="14.88671875" style="3" customWidth="1"/>
    <col min="5899" max="6144" width="8.88671875" style="3"/>
    <col min="6145" max="6145" width="4.33203125" style="3" customWidth="1"/>
    <col min="6146" max="6146" width="10.88671875" style="3" customWidth="1"/>
    <col min="6147" max="6147" width="9.88671875" style="3" customWidth="1"/>
    <col min="6148" max="6148" width="13.6640625" style="3" customWidth="1"/>
    <col min="6149" max="6149" width="7.5546875" style="3" customWidth="1"/>
    <col min="6150" max="6151" width="4.77734375" style="3" customWidth="1"/>
    <col min="6152" max="6152" width="6.44140625" style="3" customWidth="1"/>
    <col min="6153" max="6153" width="5.44140625" style="3" customWidth="1"/>
    <col min="6154" max="6154" width="14.88671875" style="3" customWidth="1"/>
    <col min="6155" max="6400" width="8.88671875" style="3"/>
    <col min="6401" max="6401" width="4.33203125" style="3" customWidth="1"/>
    <col min="6402" max="6402" width="10.88671875" style="3" customWidth="1"/>
    <col min="6403" max="6403" width="9.88671875" style="3" customWidth="1"/>
    <col min="6404" max="6404" width="13.6640625" style="3" customWidth="1"/>
    <col min="6405" max="6405" width="7.5546875" style="3" customWidth="1"/>
    <col min="6406" max="6407" width="4.77734375" style="3" customWidth="1"/>
    <col min="6408" max="6408" width="6.44140625" style="3" customWidth="1"/>
    <col min="6409" max="6409" width="5.44140625" style="3" customWidth="1"/>
    <col min="6410" max="6410" width="14.88671875" style="3" customWidth="1"/>
    <col min="6411" max="6656" width="8.88671875" style="3"/>
    <col min="6657" max="6657" width="4.33203125" style="3" customWidth="1"/>
    <col min="6658" max="6658" width="10.88671875" style="3" customWidth="1"/>
    <col min="6659" max="6659" width="9.88671875" style="3" customWidth="1"/>
    <col min="6660" max="6660" width="13.6640625" style="3" customWidth="1"/>
    <col min="6661" max="6661" width="7.5546875" style="3" customWidth="1"/>
    <col min="6662" max="6663" width="4.77734375" style="3" customWidth="1"/>
    <col min="6664" max="6664" width="6.44140625" style="3" customWidth="1"/>
    <col min="6665" max="6665" width="5.44140625" style="3" customWidth="1"/>
    <col min="6666" max="6666" width="14.88671875" style="3" customWidth="1"/>
    <col min="6667" max="6912" width="8.88671875" style="3"/>
    <col min="6913" max="6913" width="4.33203125" style="3" customWidth="1"/>
    <col min="6914" max="6914" width="10.88671875" style="3" customWidth="1"/>
    <col min="6915" max="6915" width="9.88671875" style="3" customWidth="1"/>
    <col min="6916" max="6916" width="13.6640625" style="3" customWidth="1"/>
    <col min="6917" max="6917" width="7.5546875" style="3" customWidth="1"/>
    <col min="6918" max="6919" width="4.77734375" style="3" customWidth="1"/>
    <col min="6920" max="6920" width="6.44140625" style="3" customWidth="1"/>
    <col min="6921" max="6921" width="5.44140625" style="3" customWidth="1"/>
    <col min="6922" max="6922" width="14.88671875" style="3" customWidth="1"/>
    <col min="6923" max="7168" width="8.88671875" style="3"/>
    <col min="7169" max="7169" width="4.33203125" style="3" customWidth="1"/>
    <col min="7170" max="7170" width="10.88671875" style="3" customWidth="1"/>
    <col min="7171" max="7171" width="9.88671875" style="3" customWidth="1"/>
    <col min="7172" max="7172" width="13.6640625" style="3" customWidth="1"/>
    <col min="7173" max="7173" width="7.5546875" style="3" customWidth="1"/>
    <col min="7174" max="7175" width="4.77734375" style="3" customWidth="1"/>
    <col min="7176" max="7176" width="6.44140625" style="3" customWidth="1"/>
    <col min="7177" max="7177" width="5.44140625" style="3" customWidth="1"/>
    <col min="7178" max="7178" width="14.88671875" style="3" customWidth="1"/>
    <col min="7179" max="7424" width="8.88671875" style="3"/>
    <col min="7425" max="7425" width="4.33203125" style="3" customWidth="1"/>
    <col min="7426" max="7426" width="10.88671875" style="3" customWidth="1"/>
    <col min="7427" max="7427" width="9.88671875" style="3" customWidth="1"/>
    <col min="7428" max="7428" width="13.6640625" style="3" customWidth="1"/>
    <col min="7429" max="7429" width="7.5546875" style="3" customWidth="1"/>
    <col min="7430" max="7431" width="4.77734375" style="3" customWidth="1"/>
    <col min="7432" max="7432" width="6.44140625" style="3" customWidth="1"/>
    <col min="7433" max="7433" width="5.44140625" style="3" customWidth="1"/>
    <col min="7434" max="7434" width="14.88671875" style="3" customWidth="1"/>
    <col min="7435" max="7680" width="8.88671875" style="3"/>
    <col min="7681" max="7681" width="4.33203125" style="3" customWidth="1"/>
    <col min="7682" max="7682" width="10.88671875" style="3" customWidth="1"/>
    <col min="7683" max="7683" width="9.88671875" style="3" customWidth="1"/>
    <col min="7684" max="7684" width="13.6640625" style="3" customWidth="1"/>
    <col min="7685" max="7685" width="7.5546875" style="3" customWidth="1"/>
    <col min="7686" max="7687" width="4.77734375" style="3" customWidth="1"/>
    <col min="7688" max="7688" width="6.44140625" style="3" customWidth="1"/>
    <col min="7689" max="7689" width="5.44140625" style="3" customWidth="1"/>
    <col min="7690" max="7690" width="14.88671875" style="3" customWidth="1"/>
    <col min="7691" max="7936" width="8.88671875" style="3"/>
    <col min="7937" max="7937" width="4.33203125" style="3" customWidth="1"/>
    <col min="7938" max="7938" width="10.88671875" style="3" customWidth="1"/>
    <col min="7939" max="7939" width="9.88671875" style="3" customWidth="1"/>
    <col min="7940" max="7940" width="13.6640625" style="3" customWidth="1"/>
    <col min="7941" max="7941" width="7.5546875" style="3" customWidth="1"/>
    <col min="7942" max="7943" width="4.77734375" style="3" customWidth="1"/>
    <col min="7944" max="7944" width="6.44140625" style="3" customWidth="1"/>
    <col min="7945" max="7945" width="5.44140625" style="3" customWidth="1"/>
    <col min="7946" max="7946" width="14.88671875" style="3" customWidth="1"/>
    <col min="7947" max="8192" width="8.88671875" style="3"/>
    <col min="8193" max="8193" width="4.33203125" style="3" customWidth="1"/>
    <col min="8194" max="8194" width="10.88671875" style="3" customWidth="1"/>
    <col min="8195" max="8195" width="9.88671875" style="3" customWidth="1"/>
    <col min="8196" max="8196" width="13.6640625" style="3" customWidth="1"/>
    <col min="8197" max="8197" width="7.5546875" style="3" customWidth="1"/>
    <col min="8198" max="8199" width="4.77734375" style="3" customWidth="1"/>
    <col min="8200" max="8200" width="6.44140625" style="3" customWidth="1"/>
    <col min="8201" max="8201" width="5.44140625" style="3" customWidth="1"/>
    <col min="8202" max="8202" width="14.88671875" style="3" customWidth="1"/>
    <col min="8203" max="8448" width="8.88671875" style="3"/>
    <col min="8449" max="8449" width="4.33203125" style="3" customWidth="1"/>
    <col min="8450" max="8450" width="10.88671875" style="3" customWidth="1"/>
    <col min="8451" max="8451" width="9.88671875" style="3" customWidth="1"/>
    <col min="8452" max="8452" width="13.6640625" style="3" customWidth="1"/>
    <col min="8453" max="8453" width="7.5546875" style="3" customWidth="1"/>
    <col min="8454" max="8455" width="4.77734375" style="3" customWidth="1"/>
    <col min="8456" max="8456" width="6.44140625" style="3" customWidth="1"/>
    <col min="8457" max="8457" width="5.44140625" style="3" customWidth="1"/>
    <col min="8458" max="8458" width="14.88671875" style="3" customWidth="1"/>
    <col min="8459" max="8704" width="8.88671875" style="3"/>
    <col min="8705" max="8705" width="4.33203125" style="3" customWidth="1"/>
    <col min="8706" max="8706" width="10.88671875" style="3" customWidth="1"/>
    <col min="8707" max="8707" width="9.88671875" style="3" customWidth="1"/>
    <col min="8708" max="8708" width="13.6640625" style="3" customWidth="1"/>
    <col min="8709" max="8709" width="7.5546875" style="3" customWidth="1"/>
    <col min="8710" max="8711" width="4.77734375" style="3" customWidth="1"/>
    <col min="8712" max="8712" width="6.44140625" style="3" customWidth="1"/>
    <col min="8713" max="8713" width="5.44140625" style="3" customWidth="1"/>
    <col min="8714" max="8714" width="14.88671875" style="3" customWidth="1"/>
    <col min="8715" max="8960" width="8.88671875" style="3"/>
    <col min="8961" max="8961" width="4.33203125" style="3" customWidth="1"/>
    <col min="8962" max="8962" width="10.88671875" style="3" customWidth="1"/>
    <col min="8963" max="8963" width="9.88671875" style="3" customWidth="1"/>
    <col min="8964" max="8964" width="13.6640625" style="3" customWidth="1"/>
    <col min="8965" max="8965" width="7.5546875" style="3" customWidth="1"/>
    <col min="8966" max="8967" width="4.77734375" style="3" customWidth="1"/>
    <col min="8968" max="8968" width="6.44140625" style="3" customWidth="1"/>
    <col min="8969" max="8969" width="5.44140625" style="3" customWidth="1"/>
    <col min="8970" max="8970" width="14.88671875" style="3" customWidth="1"/>
    <col min="8971" max="9216" width="8.88671875" style="3"/>
    <col min="9217" max="9217" width="4.33203125" style="3" customWidth="1"/>
    <col min="9218" max="9218" width="10.88671875" style="3" customWidth="1"/>
    <col min="9219" max="9219" width="9.88671875" style="3" customWidth="1"/>
    <col min="9220" max="9220" width="13.6640625" style="3" customWidth="1"/>
    <col min="9221" max="9221" width="7.5546875" style="3" customWidth="1"/>
    <col min="9222" max="9223" width="4.77734375" style="3" customWidth="1"/>
    <col min="9224" max="9224" width="6.44140625" style="3" customWidth="1"/>
    <col min="9225" max="9225" width="5.44140625" style="3" customWidth="1"/>
    <col min="9226" max="9226" width="14.88671875" style="3" customWidth="1"/>
    <col min="9227" max="9472" width="8.88671875" style="3"/>
    <col min="9473" max="9473" width="4.33203125" style="3" customWidth="1"/>
    <col min="9474" max="9474" width="10.88671875" style="3" customWidth="1"/>
    <col min="9475" max="9475" width="9.88671875" style="3" customWidth="1"/>
    <col min="9476" max="9476" width="13.6640625" style="3" customWidth="1"/>
    <col min="9477" max="9477" width="7.5546875" style="3" customWidth="1"/>
    <col min="9478" max="9479" width="4.77734375" style="3" customWidth="1"/>
    <col min="9480" max="9480" width="6.44140625" style="3" customWidth="1"/>
    <col min="9481" max="9481" width="5.44140625" style="3" customWidth="1"/>
    <col min="9482" max="9482" width="14.88671875" style="3" customWidth="1"/>
    <col min="9483" max="9728" width="8.88671875" style="3"/>
    <col min="9729" max="9729" width="4.33203125" style="3" customWidth="1"/>
    <col min="9730" max="9730" width="10.88671875" style="3" customWidth="1"/>
    <col min="9731" max="9731" width="9.88671875" style="3" customWidth="1"/>
    <col min="9732" max="9732" width="13.6640625" style="3" customWidth="1"/>
    <col min="9733" max="9733" width="7.5546875" style="3" customWidth="1"/>
    <col min="9734" max="9735" width="4.77734375" style="3" customWidth="1"/>
    <col min="9736" max="9736" width="6.44140625" style="3" customWidth="1"/>
    <col min="9737" max="9737" width="5.44140625" style="3" customWidth="1"/>
    <col min="9738" max="9738" width="14.88671875" style="3" customWidth="1"/>
    <col min="9739" max="9984" width="8.88671875" style="3"/>
    <col min="9985" max="9985" width="4.33203125" style="3" customWidth="1"/>
    <col min="9986" max="9986" width="10.88671875" style="3" customWidth="1"/>
    <col min="9987" max="9987" width="9.88671875" style="3" customWidth="1"/>
    <col min="9988" max="9988" width="13.6640625" style="3" customWidth="1"/>
    <col min="9989" max="9989" width="7.5546875" style="3" customWidth="1"/>
    <col min="9990" max="9991" width="4.77734375" style="3" customWidth="1"/>
    <col min="9992" max="9992" width="6.44140625" style="3" customWidth="1"/>
    <col min="9993" max="9993" width="5.44140625" style="3" customWidth="1"/>
    <col min="9994" max="9994" width="14.88671875" style="3" customWidth="1"/>
    <col min="9995" max="10240" width="8.88671875" style="3"/>
    <col min="10241" max="10241" width="4.33203125" style="3" customWidth="1"/>
    <col min="10242" max="10242" width="10.88671875" style="3" customWidth="1"/>
    <col min="10243" max="10243" width="9.88671875" style="3" customWidth="1"/>
    <col min="10244" max="10244" width="13.6640625" style="3" customWidth="1"/>
    <col min="10245" max="10245" width="7.5546875" style="3" customWidth="1"/>
    <col min="10246" max="10247" width="4.77734375" style="3" customWidth="1"/>
    <col min="10248" max="10248" width="6.44140625" style="3" customWidth="1"/>
    <col min="10249" max="10249" width="5.44140625" style="3" customWidth="1"/>
    <col min="10250" max="10250" width="14.88671875" style="3" customWidth="1"/>
    <col min="10251" max="10496" width="8.88671875" style="3"/>
    <col min="10497" max="10497" width="4.33203125" style="3" customWidth="1"/>
    <col min="10498" max="10498" width="10.88671875" style="3" customWidth="1"/>
    <col min="10499" max="10499" width="9.88671875" style="3" customWidth="1"/>
    <col min="10500" max="10500" width="13.6640625" style="3" customWidth="1"/>
    <col min="10501" max="10501" width="7.5546875" style="3" customWidth="1"/>
    <col min="10502" max="10503" width="4.77734375" style="3" customWidth="1"/>
    <col min="10504" max="10504" width="6.44140625" style="3" customWidth="1"/>
    <col min="10505" max="10505" width="5.44140625" style="3" customWidth="1"/>
    <col min="10506" max="10506" width="14.88671875" style="3" customWidth="1"/>
    <col min="10507" max="10752" width="8.88671875" style="3"/>
    <col min="10753" max="10753" width="4.33203125" style="3" customWidth="1"/>
    <col min="10754" max="10754" width="10.88671875" style="3" customWidth="1"/>
    <col min="10755" max="10755" width="9.88671875" style="3" customWidth="1"/>
    <col min="10756" max="10756" width="13.6640625" style="3" customWidth="1"/>
    <col min="10757" max="10757" width="7.5546875" style="3" customWidth="1"/>
    <col min="10758" max="10759" width="4.77734375" style="3" customWidth="1"/>
    <col min="10760" max="10760" width="6.44140625" style="3" customWidth="1"/>
    <col min="10761" max="10761" width="5.44140625" style="3" customWidth="1"/>
    <col min="10762" max="10762" width="14.88671875" style="3" customWidth="1"/>
    <col min="10763" max="11008" width="8.88671875" style="3"/>
    <col min="11009" max="11009" width="4.33203125" style="3" customWidth="1"/>
    <col min="11010" max="11010" width="10.88671875" style="3" customWidth="1"/>
    <col min="11011" max="11011" width="9.88671875" style="3" customWidth="1"/>
    <col min="11012" max="11012" width="13.6640625" style="3" customWidth="1"/>
    <col min="11013" max="11013" width="7.5546875" style="3" customWidth="1"/>
    <col min="11014" max="11015" width="4.77734375" style="3" customWidth="1"/>
    <col min="11016" max="11016" width="6.44140625" style="3" customWidth="1"/>
    <col min="11017" max="11017" width="5.44140625" style="3" customWidth="1"/>
    <col min="11018" max="11018" width="14.88671875" style="3" customWidth="1"/>
    <col min="11019" max="11264" width="8.88671875" style="3"/>
    <col min="11265" max="11265" width="4.33203125" style="3" customWidth="1"/>
    <col min="11266" max="11266" width="10.88671875" style="3" customWidth="1"/>
    <col min="11267" max="11267" width="9.88671875" style="3" customWidth="1"/>
    <col min="11268" max="11268" width="13.6640625" style="3" customWidth="1"/>
    <col min="11269" max="11269" width="7.5546875" style="3" customWidth="1"/>
    <col min="11270" max="11271" width="4.77734375" style="3" customWidth="1"/>
    <col min="11272" max="11272" width="6.44140625" style="3" customWidth="1"/>
    <col min="11273" max="11273" width="5.44140625" style="3" customWidth="1"/>
    <col min="11274" max="11274" width="14.88671875" style="3" customWidth="1"/>
    <col min="11275" max="11520" width="8.88671875" style="3"/>
    <col min="11521" max="11521" width="4.33203125" style="3" customWidth="1"/>
    <col min="11522" max="11522" width="10.88671875" style="3" customWidth="1"/>
    <col min="11523" max="11523" width="9.88671875" style="3" customWidth="1"/>
    <col min="11524" max="11524" width="13.6640625" style="3" customWidth="1"/>
    <col min="11525" max="11525" width="7.5546875" style="3" customWidth="1"/>
    <col min="11526" max="11527" width="4.77734375" style="3" customWidth="1"/>
    <col min="11528" max="11528" width="6.44140625" style="3" customWidth="1"/>
    <col min="11529" max="11529" width="5.44140625" style="3" customWidth="1"/>
    <col min="11530" max="11530" width="14.88671875" style="3" customWidth="1"/>
    <col min="11531" max="11776" width="8.88671875" style="3"/>
    <col min="11777" max="11777" width="4.33203125" style="3" customWidth="1"/>
    <col min="11778" max="11778" width="10.88671875" style="3" customWidth="1"/>
    <col min="11779" max="11779" width="9.88671875" style="3" customWidth="1"/>
    <col min="11780" max="11780" width="13.6640625" style="3" customWidth="1"/>
    <col min="11781" max="11781" width="7.5546875" style="3" customWidth="1"/>
    <col min="11782" max="11783" width="4.77734375" style="3" customWidth="1"/>
    <col min="11784" max="11784" width="6.44140625" style="3" customWidth="1"/>
    <col min="11785" max="11785" width="5.44140625" style="3" customWidth="1"/>
    <col min="11786" max="11786" width="14.88671875" style="3" customWidth="1"/>
    <col min="11787" max="12032" width="8.88671875" style="3"/>
    <col min="12033" max="12033" width="4.33203125" style="3" customWidth="1"/>
    <col min="12034" max="12034" width="10.88671875" style="3" customWidth="1"/>
    <col min="12035" max="12035" width="9.88671875" style="3" customWidth="1"/>
    <col min="12036" max="12036" width="13.6640625" style="3" customWidth="1"/>
    <col min="12037" max="12037" width="7.5546875" style="3" customWidth="1"/>
    <col min="12038" max="12039" width="4.77734375" style="3" customWidth="1"/>
    <col min="12040" max="12040" width="6.44140625" style="3" customWidth="1"/>
    <col min="12041" max="12041" width="5.44140625" style="3" customWidth="1"/>
    <col min="12042" max="12042" width="14.88671875" style="3" customWidth="1"/>
    <col min="12043" max="12288" width="8.88671875" style="3"/>
    <col min="12289" max="12289" width="4.33203125" style="3" customWidth="1"/>
    <col min="12290" max="12290" width="10.88671875" style="3" customWidth="1"/>
    <col min="12291" max="12291" width="9.88671875" style="3" customWidth="1"/>
    <col min="12292" max="12292" width="13.6640625" style="3" customWidth="1"/>
    <col min="12293" max="12293" width="7.5546875" style="3" customWidth="1"/>
    <col min="12294" max="12295" width="4.77734375" style="3" customWidth="1"/>
    <col min="12296" max="12296" width="6.44140625" style="3" customWidth="1"/>
    <col min="12297" max="12297" width="5.44140625" style="3" customWidth="1"/>
    <col min="12298" max="12298" width="14.88671875" style="3" customWidth="1"/>
    <col min="12299" max="12544" width="8.88671875" style="3"/>
    <col min="12545" max="12545" width="4.33203125" style="3" customWidth="1"/>
    <col min="12546" max="12546" width="10.88671875" style="3" customWidth="1"/>
    <col min="12547" max="12547" width="9.88671875" style="3" customWidth="1"/>
    <col min="12548" max="12548" width="13.6640625" style="3" customWidth="1"/>
    <col min="12549" max="12549" width="7.5546875" style="3" customWidth="1"/>
    <col min="12550" max="12551" width="4.77734375" style="3" customWidth="1"/>
    <col min="12552" max="12552" width="6.44140625" style="3" customWidth="1"/>
    <col min="12553" max="12553" width="5.44140625" style="3" customWidth="1"/>
    <col min="12554" max="12554" width="14.88671875" style="3" customWidth="1"/>
    <col min="12555" max="12800" width="8.88671875" style="3"/>
    <col min="12801" max="12801" width="4.33203125" style="3" customWidth="1"/>
    <col min="12802" max="12802" width="10.88671875" style="3" customWidth="1"/>
    <col min="12803" max="12803" width="9.88671875" style="3" customWidth="1"/>
    <col min="12804" max="12804" width="13.6640625" style="3" customWidth="1"/>
    <col min="12805" max="12805" width="7.5546875" style="3" customWidth="1"/>
    <col min="12806" max="12807" width="4.77734375" style="3" customWidth="1"/>
    <col min="12808" max="12808" width="6.44140625" style="3" customWidth="1"/>
    <col min="12809" max="12809" width="5.44140625" style="3" customWidth="1"/>
    <col min="12810" max="12810" width="14.88671875" style="3" customWidth="1"/>
    <col min="12811" max="13056" width="8.88671875" style="3"/>
    <col min="13057" max="13057" width="4.33203125" style="3" customWidth="1"/>
    <col min="13058" max="13058" width="10.88671875" style="3" customWidth="1"/>
    <col min="13059" max="13059" width="9.88671875" style="3" customWidth="1"/>
    <col min="13060" max="13060" width="13.6640625" style="3" customWidth="1"/>
    <col min="13061" max="13061" width="7.5546875" style="3" customWidth="1"/>
    <col min="13062" max="13063" width="4.77734375" style="3" customWidth="1"/>
    <col min="13064" max="13064" width="6.44140625" style="3" customWidth="1"/>
    <col min="13065" max="13065" width="5.44140625" style="3" customWidth="1"/>
    <col min="13066" max="13066" width="14.88671875" style="3" customWidth="1"/>
    <col min="13067" max="13312" width="8.88671875" style="3"/>
    <col min="13313" max="13313" width="4.33203125" style="3" customWidth="1"/>
    <col min="13314" max="13314" width="10.88671875" style="3" customWidth="1"/>
    <col min="13315" max="13315" width="9.88671875" style="3" customWidth="1"/>
    <col min="13316" max="13316" width="13.6640625" style="3" customWidth="1"/>
    <col min="13317" max="13317" width="7.5546875" style="3" customWidth="1"/>
    <col min="13318" max="13319" width="4.77734375" style="3" customWidth="1"/>
    <col min="13320" max="13320" width="6.44140625" style="3" customWidth="1"/>
    <col min="13321" max="13321" width="5.44140625" style="3" customWidth="1"/>
    <col min="13322" max="13322" width="14.88671875" style="3" customWidth="1"/>
    <col min="13323" max="13568" width="8.88671875" style="3"/>
    <col min="13569" max="13569" width="4.33203125" style="3" customWidth="1"/>
    <col min="13570" max="13570" width="10.88671875" style="3" customWidth="1"/>
    <col min="13571" max="13571" width="9.88671875" style="3" customWidth="1"/>
    <col min="13572" max="13572" width="13.6640625" style="3" customWidth="1"/>
    <col min="13573" max="13573" width="7.5546875" style="3" customWidth="1"/>
    <col min="13574" max="13575" width="4.77734375" style="3" customWidth="1"/>
    <col min="13576" max="13576" width="6.44140625" style="3" customWidth="1"/>
    <col min="13577" max="13577" width="5.44140625" style="3" customWidth="1"/>
    <col min="13578" max="13578" width="14.88671875" style="3" customWidth="1"/>
    <col min="13579" max="13824" width="8.88671875" style="3"/>
    <col min="13825" max="13825" width="4.33203125" style="3" customWidth="1"/>
    <col min="13826" max="13826" width="10.88671875" style="3" customWidth="1"/>
    <col min="13827" max="13827" width="9.88671875" style="3" customWidth="1"/>
    <col min="13828" max="13828" width="13.6640625" style="3" customWidth="1"/>
    <col min="13829" max="13829" width="7.5546875" style="3" customWidth="1"/>
    <col min="13830" max="13831" width="4.77734375" style="3" customWidth="1"/>
    <col min="13832" max="13832" width="6.44140625" style="3" customWidth="1"/>
    <col min="13833" max="13833" width="5.44140625" style="3" customWidth="1"/>
    <col min="13834" max="13834" width="14.88671875" style="3" customWidth="1"/>
    <col min="13835" max="14080" width="8.88671875" style="3"/>
    <col min="14081" max="14081" width="4.33203125" style="3" customWidth="1"/>
    <col min="14082" max="14082" width="10.88671875" style="3" customWidth="1"/>
    <col min="14083" max="14083" width="9.88671875" style="3" customWidth="1"/>
    <col min="14084" max="14084" width="13.6640625" style="3" customWidth="1"/>
    <col min="14085" max="14085" width="7.5546875" style="3" customWidth="1"/>
    <col min="14086" max="14087" width="4.77734375" style="3" customWidth="1"/>
    <col min="14088" max="14088" width="6.44140625" style="3" customWidth="1"/>
    <col min="14089" max="14089" width="5.44140625" style="3" customWidth="1"/>
    <col min="14090" max="14090" width="14.88671875" style="3" customWidth="1"/>
    <col min="14091" max="14336" width="8.88671875" style="3"/>
    <col min="14337" max="14337" width="4.33203125" style="3" customWidth="1"/>
    <col min="14338" max="14338" width="10.88671875" style="3" customWidth="1"/>
    <col min="14339" max="14339" width="9.88671875" style="3" customWidth="1"/>
    <col min="14340" max="14340" width="13.6640625" style="3" customWidth="1"/>
    <col min="14341" max="14341" width="7.5546875" style="3" customWidth="1"/>
    <col min="14342" max="14343" width="4.77734375" style="3" customWidth="1"/>
    <col min="14344" max="14344" width="6.44140625" style="3" customWidth="1"/>
    <col min="14345" max="14345" width="5.44140625" style="3" customWidth="1"/>
    <col min="14346" max="14346" width="14.88671875" style="3" customWidth="1"/>
    <col min="14347" max="14592" width="8.88671875" style="3"/>
    <col min="14593" max="14593" width="4.33203125" style="3" customWidth="1"/>
    <col min="14594" max="14594" width="10.88671875" style="3" customWidth="1"/>
    <col min="14595" max="14595" width="9.88671875" style="3" customWidth="1"/>
    <col min="14596" max="14596" width="13.6640625" style="3" customWidth="1"/>
    <col min="14597" max="14597" width="7.5546875" style="3" customWidth="1"/>
    <col min="14598" max="14599" width="4.77734375" style="3" customWidth="1"/>
    <col min="14600" max="14600" width="6.44140625" style="3" customWidth="1"/>
    <col min="14601" max="14601" width="5.44140625" style="3" customWidth="1"/>
    <col min="14602" max="14602" width="14.88671875" style="3" customWidth="1"/>
    <col min="14603" max="14848" width="8.88671875" style="3"/>
    <col min="14849" max="14849" width="4.33203125" style="3" customWidth="1"/>
    <col min="14850" max="14850" width="10.88671875" style="3" customWidth="1"/>
    <col min="14851" max="14851" width="9.88671875" style="3" customWidth="1"/>
    <col min="14852" max="14852" width="13.6640625" style="3" customWidth="1"/>
    <col min="14853" max="14853" width="7.5546875" style="3" customWidth="1"/>
    <col min="14854" max="14855" width="4.77734375" style="3" customWidth="1"/>
    <col min="14856" max="14856" width="6.44140625" style="3" customWidth="1"/>
    <col min="14857" max="14857" width="5.44140625" style="3" customWidth="1"/>
    <col min="14858" max="14858" width="14.88671875" style="3" customWidth="1"/>
    <col min="14859" max="15104" width="8.88671875" style="3"/>
    <col min="15105" max="15105" width="4.33203125" style="3" customWidth="1"/>
    <col min="15106" max="15106" width="10.88671875" style="3" customWidth="1"/>
    <col min="15107" max="15107" width="9.88671875" style="3" customWidth="1"/>
    <col min="15108" max="15108" width="13.6640625" style="3" customWidth="1"/>
    <col min="15109" max="15109" width="7.5546875" style="3" customWidth="1"/>
    <col min="15110" max="15111" width="4.77734375" style="3" customWidth="1"/>
    <col min="15112" max="15112" width="6.44140625" style="3" customWidth="1"/>
    <col min="15113" max="15113" width="5.44140625" style="3" customWidth="1"/>
    <col min="15114" max="15114" width="14.88671875" style="3" customWidth="1"/>
    <col min="15115" max="15360" width="8.88671875" style="3"/>
    <col min="15361" max="15361" width="4.33203125" style="3" customWidth="1"/>
    <col min="15362" max="15362" width="10.88671875" style="3" customWidth="1"/>
    <col min="15363" max="15363" width="9.88671875" style="3" customWidth="1"/>
    <col min="15364" max="15364" width="13.6640625" style="3" customWidth="1"/>
    <col min="15365" max="15365" width="7.5546875" style="3" customWidth="1"/>
    <col min="15366" max="15367" width="4.77734375" style="3" customWidth="1"/>
    <col min="15368" max="15368" width="6.44140625" style="3" customWidth="1"/>
    <col min="15369" max="15369" width="5.44140625" style="3" customWidth="1"/>
    <col min="15370" max="15370" width="14.88671875" style="3" customWidth="1"/>
    <col min="15371" max="15616" width="8.88671875" style="3"/>
    <col min="15617" max="15617" width="4.33203125" style="3" customWidth="1"/>
    <col min="15618" max="15618" width="10.88671875" style="3" customWidth="1"/>
    <col min="15619" max="15619" width="9.88671875" style="3" customWidth="1"/>
    <col min="15620" max="15620" width="13.6640625" style="3" customWidth="1"/>
    <col min="15621" max="15621" width="7.5546875" style="3" customWidth="1"/>
    <col min="15622" max="15623" width="4.77734375" style="3" customWidth="1"/>
    <col min="15624" max="15624" width="6.44140625" style="3" customWidth="1"/>
    <col min="15625" max="15625" width="5.44140625" style="3" customWidth="1"/>
    <col min="15626" max="15626" width="14.88671875" style="3" customWidth="1"/>
    <col min="15627" max="15872" width="8.88671875" style="3"/>
    <col min="15873" max="15873" width="4.33203125" style="3" customWidth="1"/>
    <col min="15874" max="15874" width="10.88671875" style="3" customWidth="1"/>
    <col min="15875" max="15875" width="9.88671875" style="3" customWidth="1"/>
    <col min="15876" max="15876" width="13.6640625" style="3" customWidth="1"/>
    <col min="15877" max="15877" width="7.5546875" style="3" customWidth="1"/>
    <col min="15878" max="15879" width="4.77734375" style="3" customWidth="1"/>
    <col min="15880" max="15880" width="6.44140625" style="3" customWidth="1"/>
    <col min="15881" max="15881" width="5.44140625" style="3" customWidth="1"/>
    <col min="15882" max="15882" width="14.88671875" style="3" customWidth="1"/>
    <col min="15883" max="16128" width="8.88671875" style="3"/>
    <col min="16129" max="16129" width="4.33203125" style="3" customWidth="1"/>
    <col min="16130" max="16130" width="10.88671875" style="3" customWidth="1"/>
    <col min="16131" max="16131" width="9.88671875" style="3" customWidth="1"/>
    <col min="16132" max="16132" width="13.6640625" style="3" customWidth="1"/>
    <col min="16133" max="16133" width="7.5546875" style="3" customWidth="1"/>
    <col min="16134" max="16135" width="4.77734375" style="3" customWidth="1"/>
    <col min="16136" max="16136" width="6.44140625" style="3" customWidth="1"/>
    <col min="16137" max="16137" width="5.44140625" style="3" customWidth="1"/>
    <col min="16138" max="16138" width="14.88671875" style="3" customWidth="1"/>
    <col min="16139" max="16384" width="8.88671875" style="3"/>
  </cols>
  <sheetData>
    <row r="1" spans="1:14" ht="14.25" thickBot="1" x14ac:dyDescent="0.2">
      <c r="E1" s="2"/>
    </row>
    <row r="2" spans="1:14" x14ac:dyDescent="0.15">
      <c r="A2" s="4"/>
      <c r="B2" s="5"/>
      <c r="C2" s="5"/>
      <c r="D2" s="6"/>
      <c r="E2" s="5"/>
      <c r="F2" s="5"/>
      <c r="G2" s="5"/>
      <c r="H2" s="5"/>
      <c r="I2" s="5"/>
      <c r="J2" s="7"/>
    </row>
    <row r="3" spans="1:14" ht="25.5" x14ac:dyDescent="0.15">
      <c r="A3" s="311" t="s">
        <v>12</v>
      </c>
      <c r="B3" s="312"/>
      <c r="C3" s="312"/>
      <c r="D3" s="312"/>
      <c r="E3" s="312"/>
      <c r="F3" s="312"/>
      <c r="G3" s="312"/>
      <c r="H3" s="312"/>
      <c r="I3" s="312"/>
      <c r="J3" s="313"/>
    </row>
    <row r="4" spans="1:14" ht="14.25" thickBot="1" x14ac:dyDescent="0.2">
      <c r="A4" s="8"/>
      <c r="B4" s="9"/>
      <c r="C4" s="9"/>
      <c r="D4" s="10"/>
      <c r="E4" s="9"/>
      <c r="F4" s="9"/>
      <c r="G4" s="11"/>
      <c r="H4" s="11"/>
      <c r="I4" s="11"/>
      <c r="J4" s="12"/>
    </row>
    <row r="5" spans="1:14" ht="25.5" customHeight="1" x14ac:dyDescent="0.15">
      <c r="A5" s="314" t="s">
        <v>13</v>
      </c>
      <c r="B5" s="317"/>
      <c r="C5" s="318"/>
      <c r="D5" s="318"/>
      <c r="E5" s="13" t="s">
        <v>14</v>
      </c>
      <c r="F5" s="319" t="s">
        <v>15</v>
      </c>
      <c r="G5" s="322"/>
      <c r="H5" s="323"/>
      <c r="I5" s="324"/>
      <c r="J5" s="325"/>
    </row>
    <row r="6" spans="1:14" ht="25.5" customHeight="1" x14ac:dyDescent="0.15">
      <c r="A6" s="315"/>
      <c r="B6" s="14" t="s">
        <v>16</v>
      </c>
      <c r="C6" s="326"/>
      <c r="D6" s="326"/>
      <c r="E6" s="327"/>
      <c r="F6" s="320"/>
      <c r="G6" s="328"/>
      <c r="H6" s="329"/>
      <c r="I6" s="330"/>
      <c r="J6" s="331"/>
    </row>
    <row r="7" spans="1:14" ht="25.5" customHeight="1" x14ac:dyDescent="0.15">
      <c r="A7" s="315"/>
      <c r="B7" s="14" t="s">
        <v>17</v>
      </c>
      <c r="C7" s="326"/>
      <c r="D7" s="326"/>
      <c r="E7" s="327"/>
      <c r="F7" s="320"/>
      <c r="G7" s="328"/>
      <c r="H7" s="329"/>
      <c r="I7" s="330"/>
      <c r="J7" s="331"/>
      <c r="L7" s="48"/>
    </row>
    <row r="8" spans="1:14" ht="25.5" customHeight="1" thickBot="1" x14ac:dyDescent="0.2">
      <c r="A8" s="316"/>
      <c r="B8" s="15" t="s">
        <v>18</v>
      </c>
      <c r="C8" s="332"/>
      <c r="D8" s="333"/>
      <c r="E8" s="334"/>
      <c r="F8" s="321"/>
      <c r="G8" s="335"/>
      <c r="H8" s="336"/>
      <c r="I8" s="336"/>
      <c r="J8" s="337"/>
    </row>
    <row r="9" spans="1:14" ht="25.5" customHeight="1" thickBot="1" x14ac:dyDescent="0.2">
      <c r="A9" s="16" t="s">
        <v>19</v>
      </c>
      <c r="B9" s="344" t="s">
        <v>20</v>
      </c>
      <c r="C9" s="345"/>
      <c r="D9" s="17" t="s">
        <v>21</v>
      </c>
      <c r="E9" s="17" t="s">
        <v>22</v>
      </c>
      <c r="F9" s="344" t="s">
        <v>23</v>
      </c>
      <c r="G9" s="345"/>
      <c r="H9" s="346" t="s">
        <v>24</v>
      </c>
      <c r="I9" s="347"/>
      <c r="J9" s="18" t="s">
        <v>25</v>
      </c>
      <c r="N9" s="3" t="s">
        <v>26</v>
      </c>
    </row>
    <row r="10" spans="1:14" ht="21.75" customHeight="1" thickTop="1" x14ac:dyDescent="0.15">
      <c r="A10" s="31">
        <v>1</v>
      </c>
      <c r="B10" s="338"/>
      <c r="C10" s="339"/>
      <c r="D10" s="34"/>
      <c r="E10" s="36"/>
      <c r="F10" s="340"/>
      <c r="G10" s="341"/>
      <c r="H10" s="342"/>
      <c r="I10" s="343"/>
      <c r="J10" s="19"/>
      <c r="L10" s="71"/>
      <c r="M10" s="3" t="s">
        <v>27</v>
      </c>
    </row>
    <row r="11" spans="1:14" ht="21.75" customHeight="1" x14ac:dyDescent="0.15">
      <c r="A11" s="32">
        <v>2</v>
      </c>
      <c r="B11" s="348"/>
      <c r="C11" s="349"/>
      <c r="D11" s="35"/>
      <c r="E11" s="37"/>
      <c r="F11" s="350"/>
      <c r="G11" s="351"/>
      <c r="H11" s="352"/>
      <c r="I11" s="353"/>
      <c r="J11" s="21"/>
      <c r="L11" s="48"/>
    </row>
    <row r="12" spans="1:14" ht="21.75" customHeight="1" x14ac:dyDescent="0.15">
      <c r="A12" s="32">
        <v>3</v>
      </c>
      <c r="B12" s="348"/>
      <c r="C12" s="349"/>
      <c r="D12" s="35"/>
      <c r="E12" s="37"/>
      <c r="F12" s="350"/>
      <c r="G12" s="351"/>
      <c r="H12" s="352"/>
      <c r="I12" s="353"/>
      <c r="J12" s="21"/>
    </row>
    <row r="13" spans="1:14" ht="21.75" customHeight="1" x14ac:dyDescent="0.15">
      <c r="A13" s="32">
        <v>4</v>
      </c>
      <c r="B13" s="348"/>
      <c r="C13" s="349"/>
      <c r="D13" s="35"/>
      <c r="E13" s="37"/>
      <c r="F13" s="350"/>
      <c r="G13" s="351"/>
      <c r="H13" s="352"/>
      <c r="I13" s="353"/>
      <c r="J13" s="21"/>
    </row>
    <row r="14" spans="1:14" ht="21.75" customHeight="1" x14ac:dyDescent="0.15">
      <c r="A14" s="20">
        <v>5</v>
      </c>
      <c r="B14" s="354"/>
      <c r="C14" s="355"/>
      <c r="D14" s="33"/>
      <c r="E14" s="22"/>
      <c r="F14" s="356"/>
      <c r="G14" s="357"/>
      <c r="H14" s="358"/>
      <c r="I14" s="359"/>
      <c r="J14" s="21"/>
    </row>
    <row r="15" spans="1:14" ht="21.75" customHeight="1" x14ac:dyDescent="0.15">
      <c r="A15" s="20">
        <v>6</v>
      </c>
      <c r="B15" s="360"/>
      <c r="C15" s="361"/>
      <c r="D15" s="23"/>
      <c r="E15" s="24"/>
      <c r="F15" s="362"/>
      <c r="G15" s="363"/>
      <c r="H15" s="364"/>
      <c r="I15" s="365"/>
      <c r="J15" s="21"/>
    </row>
    <row r="16" spans="1:14" ht="21.75" customHeight="1" x14ac:dyDescent="0.15">
      <c r="A16" s="20">
        <v>7</v>
      </c>
      <c r="B16" s="360"/>
      <c r="C16" s="361"/>
      <c r="D16" s="23"/>
      <c r="E16" s="24"/>
      <c r="F16" s="366"/>
      <c r="G16" s="367"/>
      <c r="H16" s="364"/>
      <c r="I16" s="365"/>
      <c r="J16" s="21"/>
    </row>
    <row r="17" spans="1:10" ht="21.75" customHeight="1" x14ac:dyDescent="0.15">
      <c r="A17" s="20">
        <v>8</v>
      </c>
      <c r="B17" s="360"/>
      <c r="C17" s="361"/>
      <c r="D17" s="23"/>
      <c r="E17" s="24"/>
      <c r="F17" s="362"/>
      <c r="G17" s="363"/>
      <c r="H17" s="364"/>
      <c r="I17" s="365"/>
      <c r="J17" s="21"/>
    </row>
    <row r="18" spans="1:10" ht="21.75" customHeight="1" x14ac:dyDescent="0.15">
      <c r="A18" s="20">
        <v>9</v>
      </c>
      <c r="B18" s="360"/>
      <c r="C18" s="361"/>
      <c r="D18" s="23"/>
      <c r="E18" s="24"/>
      <c r="F18" s="362"/>
      <c r="G18" s="363"/>
      <c r="H18" s="364"/>
      <c r="I18" s="365"/>
      <c r="J18" s="21"/>
    </row>
    <row r="19" spans="1:10" ht="21.75" customHeight="1" x14ac:dyDescent="0.15">
      <c r="A19" s="20">
        <v>10</v>
      </c>
      <c r="B19" s="360"/>
      <c r="C19" s="361"/>
      <c r="D19" s="23"/>
      <c r="E19" s="24"/>
      <c r="F19" s="362"/>
      <c r="G19" s="363"/>
      <c r="H19" s="364"/>
      <c r="I19" s="365"/>
      <c r="J19" s="21"/>
    </row>
    <row r="20" spans="1:10" ht="21.75" customHeight="1" x14ac:dyDescent="0.15">
      <c r="A20" s="20">
        <v>11</v>
      </c>
      <c r="B20" s="360"/>
      <c r="C20" s="361"/>
      <c r="D20" s="23"/>
      <c r="E20" s="24"/>
      <c r="F20" s="362"/>
      <c r="G20" s="363"/>
      <c r="H20" s="364"/>
      <c r="I20" s="365"/>
      <c r="J20" s="21"/>
    </row>
    <row r="21" spans="1:10" ht="21.75" customHeight="1" x14ac:dyDescent="0.15">
      <c r="A21" s="20">
        <v>12</v>
      </c>
      <c r="B21" s="360"/>
      <c r="C21" s="361"/>
      <c r="D21" s="23"/>
      <c r="E21" s="24"/>
      <c r="F21" s="362"/>
      <c r="G21" s="363"/>
      <c r="H21" s="364"/>
      <c r="I21" s="365"/>
      <c r="J21" s="21"/>
    </row>
    <row r="22" spans="1:10" ht="21.75" customHeight="1" x14ac:dyDescent="0.15">
      <c r="A22" s="20">
        <v>13</v>
      </c>
      <c r="B22" s="360"/>
      <c r="C22" s="361"/>
      <c r="D22" s="23"/>
      <c r="E22" s="24"/>
      <c r="F22" s="366"/>
      <c r="G22" s="367"/>
      <c r="H22" s="364"/>
      <c r="I22" s="365"/>
      <c r="J22" s="21"/>
    </row>
    <row r="23" spans="1:10" ht="21.75" customHeight="1" x14ac:dyDescent="0.15">
      <c r="A23" s="20">
        <v>14</v>
      </c>
      <c r="B23" s="360"/>
      <c r="C23" s="361"/>
      <c r="D23" s="23"/>
      <c r="E23" s="24"/>
      <c r="F23" s="362"/>
      <c r="G23" s="363"/>
      <c r="H23" s="364"/>
      <c r="I23" s="365"/>
      <c r="J23" s="21"/>
    </row>
    <row r="24" spans="1:10" ht="21.75" customHeight="1" x14ac:dyDescent="0.15">
      <c r="A24" s="20">
        <v>15</v>
      </c>
      <c r="B24" s="360"/>
      <c r="C24" s="361"/>
      <c r="D24" s="23"/>
      <c r="E24" s="24"/>
      <c r="F24" s="362"/>
      <c r="G24" s="363"/>
      <c r="H24" s="364"/>
      <c r="I24" s="365"/>
      <c r="J24" s="21"/>
    </row>
    <row r="25" spans="1:10" ht="21.75" customHeight="1" x14ac:dyDescent="0.15">
      <c r="A25" s="20">
        <v>16</v>
      </c>
      <c r="B25" s="360"/>
      <c r="C25" s="361"/>
      <c r="D25" s="23"/>
      <c r="E25" s="24"/>
      <c r="F25" s="362"/>
      <c r="G25" s="363"/>
      <c r="H25" s="364"/>
      <c r="I25" s="365"/>
      <c r="J25" s="21"/>
    </row>
    <row r="26" spans="1:10" ht="21.75" customHeight="1" x14ac:dyDescent="0.15">
      <c r="A26" s="20">
        <v>17</v>
      </c>
      <c r="B26" s="360"/>
      <c r="C26" s="361"/>
      <c r="D26" s="23"/>
      <c r="E26" s="25"/>
      <c r="F26" s="362"/>
      <c r="G26" s="363"/>
      <c r="H26" s="368"/>
      <c r="I26" s="369"/>
      <c r="J26" s="21"/>
    </row>
    <row r="27" spans="1:10" ht="21.75" customHeight="1" x14ac:dyDescent="0.15">
      <c r="A27" s="46">
        <v>18</v>
      </c>
      <c r="B27" s="378"/>
      <c r="C27" s="379"/>
      <c r="D27" s="38"/>
      <c r="E27" s="39"/>
      <c r="F27" s="366"/>
      <c r="G27" s="367"/>
      <c r="H27" s="380"/>
      <c r="I27" s="381"/>
      <c r="J27" s="40"/>
    </row>
    <row r="28" spans="1:10" ht="25.5" customHeight="1" thickBot="1" x14ac:dyDescent="0.2">
      <c r="A28" s="47" t="s">
        <v>28</v>
      </c>
      <c r="B28" s="41"/>
      <c r="C28" s="42"/>
      <c r="D28" s="43"/>
      <c r="E28" s="44">
        <f>SUM(E10:E27)</f>
        <v>0</v>
      </c>
      <c r="F28" s="374">
        <f>SUM(F10:G27)</f>
        <v>0</v>
      </c>
      <c r="G28" s="375"/>
      <c r="H28" s="376"/>
      <c r="I28" s="377"/>
      <c r="J28" s="45"/>
    </row>
    <row r="29" spans="1:10" ht="25.5" customHeight="1" x14ac:dyDescent="0.15">
      <c r="A29" s="382" t="s">
        <v>29</v>
      </c>
      <c r="B29" s="383"/>
      <c r="C29" s="383"/>
      <c r="D29" s="383"/>
      <c r="E29" s="383"/>
      <c r="F29" s="383"/>
      <c r="G29" s="383"/>
      <c r="H29" s="383"/>
      <c r="I29" s="383"/>
      <c r="J29" s="384"/>
    </row>
    <row r="30" spans="1:10" ht="25.5" customHeight="1" x14ac:dyDescent="0.15">
      <c r="A30" s="26"/>
      <c r="B30" s="27"/>
      <c r="C30" s="27"/>
      <c r="D30" s="27"/>
      <c r="E30" s="27"/>
      <c r="F30" s="27"/>
      <c r="G30" s="28"/>
      <c r="H30" s="28" t="s">
        <v>30</v>
      </c>
      <c r="I30" s="385"/>
      <c r="J30" s="386"/>
    </row>
    <row r="31" spans="1:10" ht="40.5" customHeight="1" thickBot="1" x14ac:dyDescent="0.2">
      <c r="A31" s="370"/>
      <c r="B31" s="371"/>
      <c r="C31" s="371"/>
      <c r="D31" s="371"/>
      <c r="E31" s="371"/>
      <c r="F31" s="371"/>
      <c r="G31" s="29"/>
      <c r="H31" s="30" t="s">
        <v>31</v>
      </c>
      <c r="I31" s="372"/>
      <c r="J31" s="373"/>
    </row>
  </sheetData>
  <mergeCells count="78">
    <mergeCell ref="A31:F31"/>
    <mergeCell ref="I31:J31"/>
    <mergeCell ref="F28:G28"/>
    <mergeCell ref="H28:I28"/>
    <mergeCell ref="B27:C27"/>
    <mergeCell ref="F27:G27"/>
    <mergeCell ref="H27:I27"/>
    <mergeCell ref="A29:J29"/>
    <mergeCell ref="I30:J30"/>
    <mergeCell ref="B25:C25"/>
    <mergeCell ref="F25:G25"/>
    <mergeCell ref="H25:I25"/>
    <mergeCell ref="B26:C26"/>
    <mergeCell ref="F26:G26"/>
    <mergeCell ref="H26:I26"/>
    <mergeCell ref="B23:C23"/>
    <mergeCell ref="F23:G23"/>
    <mergeCell ref="H23:I23"/>
    <mergeCell ref="B24:C24"/>
    <mergeCell ref="F24:G24"/>
    <mergeCell ref="H24:I24"/>
    <mergeCell ref="B21:C21"/>
    <mergeCell ref="F21:G21"/>
    <mergeCell ref="H21:I21"/>
    <mergeCell ref="B22:C22"/>
    <mergeCell ref="F22:G22"/>
    <mergeCell ref="H22:I22"/>
    <mergeCell ref="B19:C19"/>
    <mergeCell ref="F19:G19"/>
    <mergeCell ref="H19:I19"/>
    <mergeCell ref="B20:C20"/>
    <mergeCell ref="F20:G20"/>
    <mergeCell ref="H20:I20"/>
    <mergeCell ref="B17:C17"/>
    <mergeCell ref="F17:G17"/>
    <mergeCell ref="H17:I17"/>
    <mergeCell ref="B18:C18"/>
    <mergeCell ref="F18:G18"/>
    <mergeCell ref="H18:I18"/>
    <mergeCell ref="B15:C15"/>
    <mergeCell ref="F15:G15"/>
    <mergeCell ref="H15:I15"/>
    <mergeCell ref="B16:C16"/>
    <mergeCell ref="F16:G16"/>
    <mergeCell ref="H16:I16"/>
    <mergeCell ref="B13:C13"/>
    <mergeCell ref="F13:G13"/>
    <mergeCell ref="H13:I13"/>
    <mergeCell ref="B14:C14"/>
    <mergeCell ref="F14:G14"/>
    <mergeCell ref="H14:I14"/>
    <mergeCell ref="B11:C11"/>
    <mergeCell ref="F11:G11"/>
    <mergeCell ref="H11:I11"/>
    <mergeCell ref="B12:C12"/>
    <mergeCell ref="F12:G12"/>
    <mergeCell ref="H12:I12"/>
    <mergeCell ref="B10:C10"/>
    <mergeCell ref="F10:G10"/>
    <mergeCell ref="H10:I10"/>
    <mergeCell ref="B9:C9"/>
    <mergeCell ref="F9:G9"/>
    <mergeCell ref="H9:I9"/>
    <mergeCell ref="A3:J3"/>
    <mergeCell ref="A5:A8"/>
    <mergeCell ref="B5:D5"/>
    <mergeCell ref="F5:F8"/>
    <mergeCell ref="G5:H5"/>
    <mergeCell ref="I5:J5"/>
    <mergeCell ref="C6:E6"/>
    <mergeCell ref="G6:H6"/>
    <mergeCell ref="I6:J6"/>
    <mergeCell ref="C7:E7"/>
    <mergeCell ref="G7:H7"/>
    <mergeCell ref="I7:J7"/>
    <mergeCell ref="C8:E8"/>
    <mergeCell ref="G8:H8"/>
    <mergeCell ref="I8:J8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38"/>
  <sheetViews>
    <sheetView view="pageBreakPreview" zoomScaleSheetLayoutView="100" zoomScalePageLayoutView="110" workbookViewId="0">
      <pane xSplit="50655"/>
      <selection activeCell="E10" sqref="E10"/>
      <selection pane="topRight" activeCell="A5" sqref="A5:A8"/>
    </sheetView>
  </sheetViews>
  <sheetFormatPr defaultColWidth="8.6640625" defaultRowHeight="24.95" customHeight="1" x14ac:dyDescent="0.15"/>
  <cols>
    <col min="1" max="1" width="9" style="64" customWidth="1"/>
    <col min="2" max="2" width="7" style="64" customWidth="1"/>
    <col min="3" max="3" width="4.33203125" style="51" customWidth="1"/>
    <col min="4" max="4" width="5.33203125" style="51" customWidth="1"/>
    <col min="5" max="5" width="6.44140625" style="65" customWidth="1"/>
    <col min="6" max="6" width="4.6640625" style="66" customWidth="1"/>
    <col min="7" max="7" width="5" style="67" customWidth="1"/>
    <col min="8" max="9" width="5" style="51" customWidth="1"/>
    <col min="10" max="11" width="5" style="68" customWidth="1"/>
    <col min="12" max="12" width="5.44140625" style="69" customWidth="1"/>
    <col min="13" max="14" width="5" style="51" customWidth="1"/>
    <col min="15" max="16" width="5" style="68" customWidth="1"/>
    <col min="17" max="17" width="3.77734375" style="68" hidden="1" customWidth="1"/>
    <col min="18" max="18" width="7.44140625" style="70" customWidth="1"/>
    <col min="19" max="16384" width="8.6640625" style="51"/>
  </cols>
  <sheetData>
    <row r="1" spans="1:22" ht="24.95" customHeight="1" x14ac:dyDescent="0.1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1:22" ht="24.95" customHeight="1" x14ac:dyDescent="0.15">
      <c r="A2" s="404"/>
      <c r="B2" s="404"/>
      <c r="C2" s="404"/>
      <c r="D2" s="174"/>
      <c r="E2" s="175"/>
      <c r="F2" s="176"/>
      <c r="G2" s="177"/>
      <c r="H2" s="178"/>
      <c r="I2" s="179"/>
      <c r="J2" s="180"/>
      <c r="K2" s="178"/>
      <c r="L2" s="178"/>
      <c r="M2" s="178"/>
      <c r="N2" s="181"/>
      <c r="O2" s="177"/>
      <c r="P2" s="177"/>
      <c r="Q2" s="177"/>
      <c r="R2" s="182"/>
    </row>
    <row r="3" spans="1:22" ht="20.25" customHeight="1" x14ac:dyDescent="0.15">
      <c r="A3" s="183" t="s">
        <v>39</v>
      </c>
      <c r="B3" s="407"/>
      <c r="C3" s="407"/>
      <c r="D3" s="407"/>
      <c r="E3" s="407"/>
      <c r="F3" s="407"/>
      <c r="G3" s="177"/>
      <c r="H3" s="392"/>
      <c r="I3" s="392"/>
      <c r="J3" s="392"/>
      <c r="K3" s="184"/>
      <c r="L3" s="185"/>
      <c r="M3" s="185"/>
      <c r="N3" s="185"/>
      <c r="O3" s="185"/>
      <c r="P3" s="185"/>
      <c r="Q3" s="185"/>
      <c r="R3" s="185"/>
    </row>
    <row r="4" spans="1:22" ht="20.25" customHeight="1" x14ac:dyDescent="0.15">
      <c r="A4" s="183" t="s">
        <v>145</v>
      </c>
      <c r="B4" s="406"/>
      <c r="C4" s="406"/>
      <c r="D4" s="406"/>
      <c r="E4" s="406"/>
      <c r="F4" s="406"/>
      <c r="G4" s="177"/>
      <c r="H4" s="392"/>
      <c r="I4" s="392"/>
      <c r="J4" s="392"/>
      <c r="K4" s="184"/>
      <c r="L4" s="185"/>
      <c r="M4" s="185"/>
      <c r="N4" s="185"/>
      <c r="O4" s="185"/>
      <c r="P4" s="185"/>
      <c r="Q4" s="185"/>
      <c r="R4" s="185"/>
    </row>
    <row r="5" spans="1:22" ht="20.25" customHeight="1" x14ac:dyDescent="0.15">
      <c r="A5" s="405"/>
      <c r="B5" s="405"/>
      <c r="C5" s="405"/>
      <c r="D5" s="405"/>
      <c r="E5" s="405"/>
      <c r="F5" s="52" t="s">
        <v>1</v>
      </c>
      <c r="G5" s="177"/>
      <c r="H5" s="392"/>
      <c r="I5" s="392"/>
      <c r="J5" s="392"/>
      <c r="K5" s="186"/>
      <c r="L5" s="53"/>
      <c r="M5" s="53"/>
      <c r="N5" s="53"/>
      <c r="O5" s="53"/>
      <c r="P5" s="53"/>
      <c r="Q5" s="53"/>
      <c r="R5" s="53"/>
    </row>
    <row r="6" spans="1:22" ht="20.25" customHeight="1" x14ac:dyDescent="0.15">
      <c r="A6" s="173" t="s">
        <v>40</v>
      </c>
      <c r="B6" s="402"/>
      <c r="C6" s="402"/>
      <c r="D6" s="402"/>
      <c r="E6" s="402"/>
      <c r="F6" s="402"/>
      <c r="G6" s="177"/>
      <c r="H6" s="392"/>
      <c r="I6" s="392"/>
      <c r="J6" s="392"/>
      <c r="K6" s="186"/>
      <c r="L6" s="53"/>
      <c r="M6" s="53"/>
      <c r="N6" s="53"/>
      <c r="O6" s="53"/>
      <c r="P6" s="53"/>
      <c r="Q6" s="53"/>
      <c r="R6" s="53"/>
    </row>
    <row r="7" spans="1:22" ht="20.25" customHeight="1" x14ac:dyDescent="0.15">
      <c r="A7" s="173" t="s">
        <v>2</v>
      </c>
      <c r="B7" s="402"/>
      <c r="C7" s="402"/>
      <c r="D7" s="402"/>
      <c r="E7" s="402"/>
      <c r="F7" s="402"/>
      <c r="G7" s="177"/>
      <c r="H7" s="392"/>
      <c r="I7" s="392"/>
      <c r="J7" s="393"/>
      <c r="K7" s="393"/>
      <c r="L7" s="172"/>
      <c r="M7" s="387"/>
      <c r="N7" s="387"/>
      <c r="O7" s="387"/>
      <c r="P7" s="387"/>
      <c r="Q7" s="387"/>
      <c r="R7" s="387"/>
    </row>
    <row r="8" spans="1:22" ht="20.25" customHeight="1" thickBot="1" x14ac:dyDescent="0.2">
      <c r="A8" s="53" t="s">
        <v>41</v>
      </c>
      <c r="B8" s="400"/>
      <c r="C8" s="401"/>
      <c r="D8" s="401"/>
      <c r="E8" s="401"/>
      <c r="F8" s="401"/>
      <c r="G8" s="401"/>
      <c r="H8" s="388"/>
      <c r="I8" s="388"/>
      <c r="J8" s="393"/>
      <c r="K8" s="393"/>
      <c r="L8" s="393"/>
      <c r="M8" s="388"/>
      <c r="N8" s="394"/>
      <c r="O8" s="395"/>
      <c r="P8" s="396"/>
      <c r="Q8" s="396"/>
      <c r="R8" s="396"/>
      <c r="S8" s="187"/>
    </row>
    <row r="9" spans="1:22" s="54" customFormat="1" ht="21.75" customHeight="1" thickBot="1" x14ac:dyDescent="0.2">
      <c r="A9" s="389">
        <f>B7</f>
        <v>0</v>
      </c>
      <c r="B9" s="390"/>
      <c r="C9" s="390"/>
      <c r="D9" s="390"/>
      <c r="E9" s="390"/>
      <c r="F9" s="391"/>
      <c r="G9" s="397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9"/>
      <c r="S9" s="187"/>
    </row>
    <row r="10" spans="1:22" s="54" customFormat="1" ht="21.75" customHeight="1" x14ac:dyDescent="0.15">
      <c r="A10" s="72" t="s">
        <v>3</v>
      </c>
      <c r="B10" s="223" t="s">
        <v>105</v>
      </c>
      <c r="C10" s="73" t="s">
        <v>42</v>
      </c>
      <c r="D10" s="74" t="s">
        <v>4</v>
      </c>
      <c r="E10" s="74" t="s">
        <v>5</v>
      </c>
      <c r="F10" s="81" t="s">
        <v>6</v>
      </c>
      <c r="G10" s="80" t="s">
        <v>43</v>
      </c>
      <c r="H10" s="74" t="s">
        <v>44</v>
      </c>
      <c r="I10" s="74" t="s">
        <v>45</v>
      </c>
      <c r="J10" s="74" t="s">
        <v>46</v>
      </c>
      <c r="K10" s="82" t="s">
        <v>47</v>
      </c>
      <c r="L10" s="79" t="s">
        <v>48</v>
      </c>
      <c r="M10" s="83" t="s">
        <v>7</v>
      </c>
      <c r="N10" s="83" t="s">
        <v>49</v>
      </c>
      <c r="O10" s="83" t="s">
        <v>50</v>
      </c>
      <c r="P10" s="84" t="s">
        <v>51</v>
      </c>
      <c r="Q10" s="75" t="s">
        <v>52</v>
      </c>
      <c r="R10" s="76" t="s">
        <v>53</v>
      </c>
      <c r="S10" s="187"/>
    </row>
    <row r="11" spans="1:22" s="276" customFormat="1" ht="21" customHeight="1" x14ac:dyDescent="0.15">
      <c r="A11" s="262"/>
      <c r="B11" s="263"/>
      <c r="C11" s="264"/>
      <c r="D11" s="265"/>
      <c r="E11" s="265"/>
      <c r="F11" s="266"/>
      <c r="G11" s="267"/>
      <c r="H11" s="265"/>
      <c r="I11" s="265"/>
      <c r="J11" s="268"/>
      <c r="K11" s="269"/>
      <c r="L11" s="270"/>
      <c r="M11" s="265"/>
      <c r="N11" s="265"/>
      <c r="O11" s="268"/>
      <c r="P11" s="269"/>
      <c r="Q11" s="271"/>
      <c r="R11" s="272">
        <f t="shared" ref="R11:R31" si="0">(G11+H11+I11+J11+K11)*(L11+M11+N11+O11+P11)*D11*0.000001</f>
        <v>0</v>
      </c>
      <c r="S11" s="273"/>
      <c r="T11" s="274" t="s">
        <v>5</v>
      </c>
      <c r="U11" s="274" t="s">
        <v>4</v>
      </c>
      <c r="V11" s="275" t="s">
        <v>63</v>
      </c>
    </row>
    <row r="12" spans="1:22" s="276" customFormat="1" ht="21" customHeight="1" x14ac:dyDescent="0.15">
      <c r="A12" s="277"/>
      <c r="B12" s="263"/>
      <c r="C12" s="264"/>
      <c r="D12" s="265"/>
      <c r="E12" s="265"/>
      <c r="F12" s="266"/>
      <c r="G12" s="267"/>
      <c r="H12" s="265"/>
      <c r="I12" s="265"/>
      <c r="J12" s="268"/>
      <c r="K12" s="269"/>
      <c r="L12" s="270"/>
      <c r="M12" s="265"/>
      <c r="N12" s="265"/>
      <c r="O12" s="268"/>
      <c r="P12" s="269"/>
      <c r="Q12" s="271"/>
      <c r="R12" s="272">
        <f t="shared" si="0"/>
        <v>0</v>
      </c>
      <c r="S12" s="273"/>
      <c r="T12" s="278">
        <v>9010</v>
      </c>
      <c r="U12" s="279">
        <f t="shared" ref="U12:U19" si="1">SUMIF($E:$E,T12,$D:$D)</f>
        <v>0</v>
      </c>
      <c r="V12" s="280">
        <f t="shared" ref="V12:V19" si="2">SUMIF($E:$E,T12,$R:$R)</f>
        <v>0</v>
      </c>
    </row>
    <row r="13" spans="1:22" s="276" customFormat="1" ht="21" customHeight="1" x14ac:dyDescent="0.15">
      <c r="A13" s="277"/>
      <c r="B13" s="263"/>
      <c r="C13" s="264"/>
      <c r="D13" s="265"/>
      <c r="E13" s="265"/>
      <c r="F13" s="266"/>
      <c r="G13" s="267"/>
      <c r="H13" s="265"/>
      <c r="I13" s="265"/>
      <c r="J13" s="268"/>
      <c r="K13" s="269"/>
      <c r="L13" s="270"/>
      <c r="M13" s="265"/>
      <c r="N13" s="265"/>
      <c r="O13" s="268"/>
      <c r="P13" s="269"/>
      <c r="Q13" s="271"/>
      <c r="R13" s="272">
        <f t="shared" si="0"/>
        <v>0</v>
      </c>
      <c r="S13" s="273"/>
      <c r="T13" s="281"/>
      <c r="U13" s="282">
        <f t="shared" si="1"/>
        <v>0</v>
      </c>
      <c r="V13" s="283">
        <f t="shared" si="2"/>
        <v>0</v>
      </c>
    </row>
    <row r="14" spans="1:22" s="276" customFormat="1" ht="21" customHeight="1" x14ac:dyDescent="0.15">
      <c r="A14" s="277"/>
      <c r="B14" s="263"/>
      <c r="C14" s="264"/>
      <c r="D14" s="265"/>
      <c r="E14" s="265"/>
      <c r="F14" s="266"/>
      <c r="G14" s="267"/>
      <c r="H14" s="265"/>
      <c r="I14" s="265"/>
      <c r="J14" s="268"/>
      <c r="K14" s="269"/>
      <c r="L14" s="270"/>
      <c r="M14" s="265"/>
      <c r="N14" s="265"/>
      <c r="O14" s="268"/>
      <c r="P14" s="269"/>
      <c r="Q14" s="271"/>
      <c r="R14" s="272">
        <f t="shared" si="0"/>
        <v>0</v>
      </c>
      <c r="S14" s="273"/>
      <c r="T14" s="281"/>
      <c r="U14" s="282">
        <f t="shared" si="1"/>
        <v>0</v>
      </c>
      <c r="V14" s="283">
        <f t="shared" si="2"/>
        <v>0</v>
      </c>
    </row>
    <row r="15" spans="1:22" s="276" customFormat="1" ht="21" customHeight="1" x14ac:dyDescent="0.15">
      <c r="A15" s="277"/>
      <c r="B15" s="263"/>
      <c r="C15" s="264"/>
      <c r="D15" s="265"/>
      <c r="E15" s="265"/>
      <c r="F15" s="266"/>
      <c r="G15" s="267"/>
      <c r="H15" s="265"/>
      <c r="I15" s="265"/>
      <c r="J15" s="268"/>
      <c r="K15" s="269"/>
      <c r="L15" s="270"/>
      <c r="M15" s="265"/>
      <c r="N15" s="265"/>
      <c r="O15" s="268"/>
      <c r="P15" s="269"/>
      <c r="Q15" s="271"/>
      <c r="R15" s="272">
        <f t="shared" si="0"/>
        <v>0</v>
      </c>
      <c r="S15" s="273"/>
      <c r="T15" s="281"/>
      <c r="U15" s="282">
        <f t="shared" si="1"/>
        <v>0</v>
      </c>
      <c r="V15" s="283">
        <f t="shared" si="2"/>
        <v>0</v>
      </c>
    </row>
    <row r="16" spans="1:22" s="276" customFormat="1" ht="21" customHeight="1" x14ac:dyDescent="0.15">
      <c r="A16" s="277"/>
      <c r="B16" s="263"/>
      <c r="C16" s="264"/>
      <c r="D16" s="265"/>
      <c r="E16" s="265"/>
      <c r="F16" s="266"/>
      <c r="G16" s="267"/>
      <c r="H16" s="265"/>
      <c r="I16" s="265"/>
      <c r="J16" s="268"/>
      <c r="K16" s="269"/>
      <c r="L16" s="270"/>
      <c r="M16" s="265"/>
      <c r="N16" s="265"/>
      <c r="O16" s="268"/>
      <c r="P16" s="269"/>
      <c r="Q16" s="271"/>
      <c r="R16" s="272">
        <f t="shared" si="0"/>
        <v>0</v>
      </c>
      <c r="S16" s="273"/>
      <c r="T16" s="281"/>
      <c r="U16" s="282">
        <f t="shared" si="1"/>
        <v>0</v>
      </c>
      <c r="V16" s="283">
        <f t="shared" si="2"/>
        <v>0</v>
      </c>
    </row>
    <row r="17" spans="1:22" s="276" customFormat="1" ht="21" customHeight="1" x14ac:dyDescent="0.15">
      <c r="A17" s="277"/>
      <c r="B17" s="263"/>
      <c r="C17" s="264"/>
      <c r="D17" s="265"/>
      <c r="E17" s="265"/>
      <c r="F17" s="266"/>
      <c r="G17" s="267"/>
      <c r="H17" s="265"/>
      <c r="I17" s="265"/>
      <c r="J17" s="268"/>
      <c r="K17" s="269"/>
      <c r="L17" s="270"/>
      <c r="M17" s="265"/>
      <c r="N17" s="265"/>
      <c r="O17" s="268"/>
      <c r="P17" s="269"/>
      <c r="Q17" s="271"/>
      <c r="R17" s="272">
        <f t="shared" si="0"/>
        <v>0</v>
      </c>
      <c r="S17" s="273"/>
      <c r="T17" s="281"/>
      <c r="U17" s="282">
        <f t="shared" si="1"/>
        <v>0</v>
      </c>
      <c r="V17" s="283">
        <f t="shared" si="2"/>
        <v>0</v>
      </c>
    </row>
    <row r="18" spans="1:22" s="276" customFormat="1" ht="21" customHeight="1" x14ac:dyDescent="0.15">
      <c r="A18" s="277"/>
      <c r="B18" s="263"/>
      <c r="C18" s="264"/>
      <c r="D18" s="265"/>
      <c r="E18" s="265"/>
      <c r="F18" s="266"/>
      <c r="G18" s="267"/>
      <c r="H18" s="265"/>
      <c r="I18" s="265"/>
      <c r="J18" s="268"/>
      <c r="K18" s="269"/>
      <c r="L18" s="270"/>
      <c r="M18" s="265"/>
      <c r="N18" s="265"/>
      <c r="O18" s="268"/>
      <c r="P18" s="269"/>
      <c r="Q18" s="271"/>
      <c r="R18" s="272">
        <f t="shared" si="0"/>
        <v>0</v>
      </c>
      <c r="S18" s="273"/>
      <c r="T18" s="281"/>
      <c r="U18" s="282">
        <f t="shared" si="1"/>
        <v>0</v>
      </c>
      <c r="V18" s="283">
        <f t="shared" si="2"/>
        <v>0</v>
      </c>
    </row>
    <row r="19" spans="1:22" s="276" customFormat="1" ht="21" customHeight="1" x14ac:dyDescent="0.15">
      <c r="A19" s="277"/>
      <c r="B19" s="263"/>
      <c r="C19" s="264"/>
      <c r="D19" s="265"/>
      <c r="E19" s="265"/>
      <c r="F19" s="266"/>
      <c r="G19" s="267"/>
      <c r="H19" s="265"/>
      <c r="I19" s="265"/>
      <c r="J19" s="268"/>
      <c r="K19" s="269"/>
      <c r="L19" s="270"/>
      <c r="M19" s="265"/>
      <c r="N19" s="265"/>
      <c r="O19" s="268"/>
      <c r="P19" s="269"/>
      <c r="Q19" s="271"/>
      <c r="R19" s="272">
        <f t="shared" si="0"/>
        <v>0</v>
      </c>
      <c r="S19" s="273"/>
      <c r="T19" s="284"/>
      <c r="U19" s="285">
        <f t="shared" si="1"/>
        <v>0</v>
      </c>
      <c r="V19" s="286">
        <f t="shared" si="2"/>
        <v>0</v>
      </c>
    </row>
    <row r="20" spans="1:22" s="276" customFormat="1" ht="21" customHeight="1" x14ac:dyDescent="0.15">
      <c r="A20" s="277"/>
      <c r="B20" s="263"/>
      <c r="C20" s="264"/>
      <c r="D20" s="265"/>
      <c r="E20" s="265"/>
      <c r="F20" s="266"/>
      <c r="G20" s="267"/>
      <c r="H20" s="265"/>
      <c r="I20" s="265"/>
      <c r="J20" s="268"/>
      <c r="K20" s="269"/>
      <c r="L20" s="270"/>
      <c r="M20" s="265"/>
      <c r="N20" s="265"/>
      <c r="O20" s="268"/>
      <c r="P20" s="269"/>
      <c r="Q20" s="271"/>
      <c r="R20" s="272">
        <f t="shared" si="0"/>
        <v>0</v>
      </c>
      <c r="S20" s="273"/>
      <c r="U20" s="287">
        <f>SUM(U12:U19)</f>
        <v>0</v>
      </c>
      <c r="V20" s="288">
        <f>SUM(V12:V19)</f>
        <v>0</v>
      </c>
    </row>
    <row r="21" spans="1:22" s="276" customFormat="1" ht="21" customHeight="1" x14ac:dyDescent="0.15">
      <c r="A21" s="277"/>
      <c r="B21" s="263"/>
      <c r="C21" s="289"/>
      <c r="D21" s="290"/>
      <c r="E21" s="265"/>
      <c r="F21" s="266"/>
      <c r="G21" s="267"/>
      <c r="H21" s="290"/>
      <c r="I21" s="290"/>
      <c r="J21" s="291"/>
      <c r="K21" s="269"/>
      <c r="L21" s="270"/>
      <c r="M21" s="265"/>
      <c r="N21" s="265"/>
      <c r="O21" s="268"/>
      <c r="P21" s="269"/>
      <c r="Q21" s="292"/>
      <c r="R21" s="293">
        <f t="shared" si="0"/>
        <v>0</v>
      </c>
      <c r="S21" s="273"/>
      <c r="V21" s="294"/>
    </row>
    <row r="22" spans="1:22" s="276" customFormat="1" ht="21" customHeight="1" x14ac:dyDescent="0.15">
      <c r="A22" s="277"/>
      <c r="B22" s="263"/>
      <c r="C22" s="264"/>
      <c r="D22" s="265"/>
      <c r="E22" s="265"/>
      <c r="F22" s="266"/>
      <c r="G22" s="267"/>
      <c r="H22" s="290"/>
      <c r="I22" s="265"/>
      <c r="J22" s="268"/>
      <c r="K22" s="269"/>
      <c r="L22" s="270"/>
      <c r="M22" s="265"/>
      <c r="N22" s="265"/>
      <c r="O22" s="268"/>
      <c r="P22" s="269"/>
      <c r="Q22" s="271"/>
      <c r="R22" s="272">
        <f t="shared" si="0"/>
        <v>0</v>
      </c>
      <c r="S22" s="273"/>
    </row>
    <row r="23" spans="1:22" s="276" customFormat="1" ht="21" customHeight="1" x14ac:dyDescent="0.15">
      <c r="A23" s="277"/>
      <c r="B23" s="263"/>
      <c r="C23" s="264"/>
      <c r="D23" s="265"/>
      <c r="E23" s="265"/>
      <c r="F23" s="266"/>
      <c r="G23" s="267"/>
      <c r="H23" s="265"/>
      <c r="I23" s="265"/>
      <c r="J23" s="268"/>
      <c r="K23" s="269"/>
      <c r="L23" s="270"/>
      <c r="M23" s="265"/>
      <c r="N23" s="265"/>
      <c r="O23" s="268"/>
      <c r="P23" s="269"/>
      <c r="Q23" s="271"/>
      <c r="R23" s="272">
        <f t="shared" si="0"/>
        <v>0</v>
      </c>
      <c r="S23" s="273"/>
    </row>
    <row r="24" spans="1:22" s="276" customFormat="1" ht="21" customHeight="1" x14ac:dyDescent="0.15">
      <c r="A24" s="277"/>
      <c r="B24" s="263"/>
      <c r="C24" s="264"/>
      <c r="D24" s="265"/>
      <c r="E24" s="265"/>
      <c r="F24" s="266"/>
      <c r="G24" s="267"/>
      <c r="H24" s="265"/>
      <c r="I24" s="265"/>
      <c r="J24" s="268"/>
      <c r="K24" s="269"/>
      <c r="L24" s="270"/>
      <c r="M24" s="265"/>
      <c r="N24" s="265"/>
      <c r="O24" s="268"/>
      <c r="P24" s="269"/>
      <c r="Q24" s="271"/>
      <c r="R24" s="272">
        <f t="shared" si="0"/>
        <v>0</v>
      </c>
      <c r="S24" s="273"/>
    </row>
    <row r="25" spans="1:22" s="276" customFormat="1" ht="21" customHeight="1" x14ac:dyDescent="0.15">
      <c r="A25" s="277"/>
      <c r="B25" s="263"/>
      <c r="C25" s="264"/>
      <c r="D25" s="265"/>
      <c r="E25" s="265"/>
      <c r="F25" s="266"/>
      <c r="G25" s="267"/>
      <c r="H25" s="265"/>
      <c r="I25" s="265"/>
      <c r="J25" s="268"/>
      <c r="K25" s="269"/>
      <c r="L25" s="270"/>
      <c r="M25" s="265"/>
      <c r="N25" s="265"/>
      <c r="O25" s="268"/>
      <c r="P25" s="269"/>
      <c r="Q25" s="271"/>
      <c r="R25" s="272">
        <f t="shared" si="0"/>
        <v>0</v>
      </c>
      <c r="S25" s="273"/>
    </row>
    <row r="26" spans="1:22" s="276" customFormat="1" ht="21" customHeight="1" x14ac:dyDescent="0.15">
      <c r="A26" s="277"/>
      <c r="B26" s="263"/>
      <c r="C26" s="264"/>
      <c r="D26" s="265"/>
      <c r="E26" s="265"/>
      <c r="F26" s="266"/>
      <c r="G26" s="267"/>
      <c r="H26" s="265"/>
      <c r="I26" s="265"/>
      <c r="J26" s="268"/>
      <c r="K26" s="269"/>
      <c r="L26" s="270"/>
      <c r="M26" s="265"/>
      <c r="N26" s="265"/>
      <c r="O26" s="268"/>
      <c r="P26" s="269"/>
      <c r="Q26" s="271"/>
      <c r="R26" s="272">
        <f t="shared" si="0"/>
        <v>0</v>
      </c>
      <c r="S26" s="273"/>
    </row>
    <row r="27" spans="1:22" s="276" customFormat="1" ht="21" customHeight="1" x14ac:dyDescent="0.15">
      <c r="A27" s="277"/>
      <c r="B27" s="263"/>
      <c r="C27" s="264"/>
      <c r="D27" s="265"/>
      <c r="E27" s="265"/>
      <c r="F27" s="266"/>
      <c r="G27" s="267"/>
      <c r="H27" s="265"/>
      <c r="I27" s="265"/>
      <c r="J27" s="268"/>
      <c r="K27" s="269"/>
      <c r="L27" s="270"/>
      <c r="M27" s="265"/>
      <c r="N27" s="265"/>
      <c r="O27" s="268"/>
      <c r="P27" s="269"/>
      <c r="Q27" s="271"/>
      <c r="R27" s="272">
        <f t="shared" si="0"/>
        <v>0</v>
      </c>
      <c r="S27" s="273"/>
    </row>
    <row r="28" spans="1:22" s="276" customFormat="1" ht="21" customHeight="1" x14ac:dyDescent="0.15">
      <c r="A28" s="277"/>
      <c r="B28" s="263"/>
      <c r="C28" s="264"/>
      <c r="D28" s="265"/>
      <c r="E28" s="265"/>
      <c r="F28" s="266"/>
      <c r="G28" s="267"/>
      <c r="H28" s="265"/>
      <c r="I28" s="265"/>
      <c r="J28" s="268"/>
      <c r="K28" s="269"/>
      <c r="L28" s="270"/>
      <c r="M28" s="265"/>
      <c r="N28" s="265"/>
      <c r="O28" s="268"/>
      <c r="P28" s="269"/>
      <c r="Q28" s="271"/>
      <c r="R28" s="272">
        <f t="shared" si="0"/>
        <v>0</v>
      </c>
      <c r="S28" s="273"/>
    </row>
    <row r="29" spans="1:22" s="276" customFormat="1" ht="21" customHeight="1" x14ac:dyDescent="0.15">
      <c r="A29" s="277"/>
      <c r="B29" s="263"/>
      <c r="C29" s="264"/>
      <c r="D29" s="265"/>
      <c r="E29" s="265"/>
      <c r="F29" s="266"/>
      <c r="G29" s="267"/>
      <c r="H29" s="265"/>
      <c r="I29" s="265"/>
      <c r="J29" s="268"/>
      <c r="K29" s="269"/>
      <c r="L29" s="270"/>
      <c r="M29" s="265"/>
      <c r="N29" s="265"/>
      <c r="O29" s="268"/>
      <c r="P29" s="269"/>
      <c r="Q29" s="271"/>
      <c r="R29" s="272">
        <f t="shared" si="0"/>
        <v>0</v>
      </c>
      <c r="S29" s="273"/>
    </row>
    <row r="30" spans="1:22" s="276" customFormat="1" ht="21" customHeight="1" x14ac:dyDescent="0.15">
      <c r="A30" s="277"/>
      <c r="B30" s="263"/>
      <c r="C30" s="264"/>
      <c r="D30" s="265"/>
      <c r="E30" s="265"/>
      <c r="F30" s="266"/>
      <c r="G30" s="267"/>
      <c r="H30" s="265"/>
      <c r="I30" s="265"/>
      <c r="J30" s="268"/>
      <c r="K30" s="269"/>
      <c r="L30" s="270"/>
      <c r="M30" s="265"/>
      <c r="N30" s="265"/>
      <c r="O30" s="268"/>
      <c r="P30" s="269"/>
      <c r="Q30" s="271"/>
      <c r="R30" s="272">
        <f t="shared" si="0"/>
        <v>0</v>
      </c>
      <c r="S30" s="273"/>
    </row>
    <row r="31" spans="1:22" s="276" customFormat="1" ht="21" customHeight="1" x14ac:dyDescent="0.15">
      <c r="A31" s="277"/>
      <c r="B31" s="263"/>
      <c r="C31" s="289"/>
      <c r="D31" s="265"/>
      <c r="E31" s="265"/>
      <c r="F31" s="266"/>
      <c r="G31" s="267"/>
      <c r="H31" s="265"/>
      <c r="I31" s="265"/>
      <c r="J31" s="268"/>
      <c r="K31" s="269"/>
      <c r="L31" s="270"/>
      <c r="M31" s="265"/>
      <c r="N31" s="265"/>
      <c r="O31" s="268"/>
      <c r="P31" s="269"/>
      <c r="Q31" s="292"/>
      <c r="R31" s="293">
        <f t="shared" si="0"/>
        <v>0</v>
      </c>
      <c r="S31" s="273"/>
    </row>
    <row r="32" spans="1:22" s="54" customFormat="1" ht="21" customHeight="1" thickBot="1" x14ac:dyDescent="0.2">
      <c r="A32" s="189"/>
      <c r="B32" s="221"/>
      <c r="C32" s="198"/>
      <c r="D32" s="199"/>
      <c r="E32" s="191"/>
      <c r="F32" s="192"/>
      <c r="G32" s="202"/>
      <c r="H32" s="203"/>
      <c r="I32" s="203"/>
      <c r="J32" s="204"/>
      <c r="K32" s="205"/>
      <c r="L32" s="206"/>
      <c r="M32" s="203"/>
      <c r="N32" s="203"/>
      <c r="O32" s="204"/>
      <c r="P32" s="205"/>
      <c r="Q32" s="77"/>
      <c r="R32" s="49">
        <f t="shared" ref="R32" si="3">(G32+H32+I32+J32+K32)*(L32+M32+N32+O32+P32)*D32*0.000001</f>
        <v>0</v>
      </c>
      <c r="S32" s="188"/>
    </row>
    <row r="33" spans="1:18" ht="21.75" customHeight="1" thickBot="1" x14ac:dyDescent="0.2">
      <c r="A33" s="408" t="s">
        <v>32</v>
      </c>
      <c r="B33" s="409"/>
      <c r="C33" s="410"/>
      <c r="D33" s="55">
        <f>SUM(D11:D32)</f>
        <v>0</v>
      </c>
      <c r="E33" s="411" t="s">
        <v>33</v>
      </c>
      <c r="F33" s="411"/>
      <c r="G33" s="412"/>
      <c r="H33" s="412"/>
      <c r="I33" s="412"/>
      <c r="J33" s="412"/>
      <c r="K33" s="412"/>
      <c r="L33" s="412"/>
      <c r="M33" s="412"/>
      <c r="N33" s="412"/>
      <c r="O33" s="412"/>
      <c r="P33" s="413"/>
      <c r="Q33" s="56"/>
      <c r="R33" s="57">
        <f>SUM(R11:R32)</f>
        <v>0</v>
      </c>
    </row>
    <row r="34" spans="1:18" ht="21.75" customHeight="1" x14ac:dyDescent="0.15">
      <c r="A34" s="436" t="s">
        <v>8</v>
      </c>
      <c r="B34" s="437"/>
      <c r="C34" s="437"/>
      <c r="D34" s="437"/>
      <c r="E34" s="437"/>
      <c r="F34" s="437"/>
      <c r="G34" s="437"/>
      <c r="H34" s="438"/>
      <c r="I34" s="439" t="s">
        <v>9</v>
      </c>
      <c r="J34" s="440"/>
      <c r="K34" s="440"/>
      <c r="L34" s="440"/>
      <c r="M34" s="440"/>
      <c r="N34" s="440"/>
      <c r="O34" s="440"/>
      <c r="P34" s="440"/>
      <c r="Q34" s="440"/>
      <c r="R34" s="441"/>
    </row>
    <row r="35" spans="1:18" ht="21.75" customHeight="1" x14ac:dyDescent="0.15">
      <c r="A35" s="414" t="s">
        <v>10</v>
      </c>
      <c r="B35" s="415"/>
      <c r="C35" s="416"/>
      <c r="D35" s="425"/>
      <c r="E35" s="426"/>
      <c r="F35" s="426"/>
      <c r="G35" s="426"/>
      <c r="H35" s="427"/>
      <c r="I35" s="423" t="s">
        <v>11</v>
      </c>
      <c r="J35" s="424"/>
      <c r="K35" s="424"/>
      <c r="L35" s="424"/>
      <c r="M35" s="442"/>
      <c r="N35" s="443"/>
      <c r="O35" s="443"/>
      <c r="P35" s="444"/>
      <c r="Q35" s="442" t="s">
        <v>34</v>
      </c>
      <c r="R35" s="445"/>
    </row>
    <row r="36" spans="1:18" ht="21.75" customHeight="1" x14ac:dyDescent="0.15">
      <c r="A36" s="414" t="s">
        <v>35</v>
      </c>
      <c r="B36" s="415"/>
      <c r="C36" s="416"/>
      <c r="D36" s="417"/>
      <c r="E36" s="418"/>
      <c r="F36" s="418"/>
      <c r="G36" s="418"/>
      <c r="H36" s="419"/>
      <c r="I36" s="423" t="s">
        <v>36</v>
      </c>
      <c r="J36" s="424"/>
      <c r="K36" s="424"/>
      <c r="L36" s="424"/>
      <c r="M36" s="425"/>
      <c r="N36" s="426"/>
      <c r="O36" s="426"/>
      <c r="P36" s="426"/>
      <c r="Q36" s="426"/>
      <c r="R36" s="427"/>
    </row>
    <row r="37" spans="1:18" ht="21.75" customHeight="1" thickBot="1" x14ac:dyDescent="0.2">
      <c r="A37" s="428" t="s">
        <v>37</v>
      </c>
      <c r="B37" s="429"/>
      <c r="C37" s="430"/>
      <c r="D37" s="420"/>
      <c r="E37" s="421"/>
      <c r="F37" s="421"/>
      <c r="G37" s="421"/>
      <c r="H37" s="422"/>
      <c r="I37" s="431" t="s">
        <v>38</v>
      </c>
      <c r="J37" s="432"/>
      <c r="K37" s="432"/>
      <c r="L37" s="432"/>
      <c r="M37" s="433"/>
      <c r="N37" s="434"/>
      <c r="O37" s="434"/>
      <c r="P37" s="434"/>
      <c r="Q37" s="434"/>
      <c r="R37" s="435"/>
    </row>
    <row r="38" spans="1:18" ht="24.95" customHeight="1" x14ac:dyDescent="0.15">
      <c r="A38" s="58"/>
      <c r="B38" s="58"/>
      <c r="C38" s="59"/>
      <c r="D38" s="59"/>
      <c r="E38" s="59"/>
      <c r="F38" s="60"/>
      <c r="G38" s="59"/>
      <c r="H38" s="59"/>
      <c r="I38" s="59"/>
      <c r="J38" s="61"/>
      <c r="K38" s="61"/>
      <c r="L38" s="62"/>
      <c r="M38" s="59"/>
      <c r="N38" s="59"/>
      <c r="O38" s="61"/>
      <c r="P38" s="61"/>
      <c r="Q38" s="61"/>
      <c r="R38" s="63"/>
    </row>
  </sheetData>
  <mergeCells count="37">
    <mergeCell ref="A33:C33"/>
    <mergeCell ref="E33:P33"/>
    <mergeCell ref="A36:C36"/>
    <mergeCell ref="D36:H37"/>
    <mergeCell ref="I36:L36"/>
    <mergeCell ref="M36:R36"/>
    <mergeCell ref="A37:C37"/>
    <mergeCell ref="I37:L37"/>
    <mergeCell ref="M37:R37"/>
    <mergeCell ref="A34:H34"/>
    <mergeCell ref="I34:R34"/>
    <mergeCell ref="A35:C35"/>
    <mergeCell ref="D35:H35"/>
    <mergeCell ref="I35:L35"/>
    <mergeCell ref="M35:P35"/>
    <mergeCell ref="Q35:R35"/>
    <mergeCell ref="A1:R1"/>
    <mergeCell ref="A2:C2"/>
    <mergeCell ref="H3:J3"/>
    <mergeCell ref="A5:E5"/>
    <mergeCell ref="H5:J5"/>
    <mergeCell ref="H4:J4"/>
    <mergeCell ref="B4:F4"/>
    <mergeCell ref="B3:F3"/>
    <mergeCell ref="M7:R7"/>
    <mergeCell ref="H8:I8"/>
    <mergeCell ref="A9:F9"/>
    <mergeCell ref="H6:J6"/>
    <mergeCell ref="H7:I7"/>
    <mergeCell ref="J7:K7"/>
    <mergeCell ref="J8:L8"/>
    <mergeCell ref="M8:N8"/>
    <mergeCell ref="O8:R8"/>
    <mergeCell ref="G9:R9"/>
    <mergeCell ref="B8:G8"/>
    <mergeCell ref="B7:F7"/>
    <mergeCell ref="B6:F6"/>
  </mergeCells>
  <phoneticPr fontId="4" type="noConversion"/>
  <conditionalFormatting sqref="B1:B3 B5:B8 B10:B1048576">
    <cfRule type="duplicateValues" dxfId="73" priority="286"/>
  </conditionalFormatting>
  <conditionalFormatting sqref="B32">
    <cfRule type="duplicateValues" dxfId="72" priority="290" stopIfTrue="1"/>
  </conditionalFormatting>
  <conditionalFormatting sqref="B4">
    <cfRule type="duplicateValues" dxfId="71" priority="19"/>
  </conditionalFormatting>
  <conditionalFormatting sqref="B4">
    <cfRule type="duplicateValues" dxfId="70" priority="20"/>
  </conditionalFormatting>
  <conditionalFormatting sqref="B11:B31">
    <cfRule type="duplicateValues" dxfId="69" priority="346" stopIfTrue="1"/>
  </conditionalFormatting>
  <conditionalFormatting sqref="A1:A1048576">
    <cfRule type="duplicateValues" dxfId="68" priority="1"/>
  </conditionalFormatting>
  <conditionalFormatting sqref="B1:B3 B5:B8 B10:B1048576">
    <cfRule type="duplicateValues" dxfId="67" priority="356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workbookViewId="0">
      <selection activeCell="L15" sqref="L15"/>
    </sheetView>
  </sheetViews>
  <sheetFormatPr defaultRowHeight="13.5" x14ac:dyDescent="0.15"/>
  <cols>
    <col min="1" max="1" width="4.33203125" style="1" customWidth="1"/>
    <col min="2" max="2" width="10.88671875" style="1" customWidth="1"/>
    <col min="3" max="3" width="9.88671875" style="1" customWidth="1"/>
    <col min="4" max="4" width="13.6640625" style="309" customWidth="1"/>
    <col min="5" max="5" width="7.5546875" style="1" customWidth="1"/>
    <col min="6" max="7" width="4.77734375" style="1" customWidth="1"/>
    <col min="8" max="8" width="6.44140625" style="1" customWidth="1"/>
    <col min="9" max="9" width="5.44140625" style="1" customWidth="1"/>
    <col min="10" max="10" width="14.88671875" style="1" customWidth="1"/>
    <col min="11" max="11" width="8.88671875" style="3"/>
    <col min="12" max="12" width="16.109375" style="3" bestFit="1" customWidth="1"/>
    <col min="13" max="256" width="8.88671875" style="3"/>
    <col min="257" max="257" width="4.33203125" style="3" customWidth="1"/>
    <col min="258" max="258" width="10.88671875" style="3" customWidth="1"/>
    <col min="259" max="259" width="9.88671875" style="3" customWidth="1"/>
    <col min="260" max="260" width="13.6640625" style="3" customWidth="1"/>
    <col min="261" max="261" width="7.5546875" style="3" customWidth="1"/>
    <col min="262" max="263" width="4.77734375" style="3" customWidth="1"/>
    <col min="264" max="264" width="6.44140625" style="3" customWidth="1"/>
    <col min="265" max="265" width="5.44140625" style="3" customWidth="1"/>
    <col min="266" max="266" width="14.88671875" style="3" customWidth="1"/>
    <col min="267" max="512" width="8.88671875" style="3"/>
    <col min="513" max="513" width="4.33203125" style="3" customWidth="1"/>
    <col min="514" max="514" width="10.88671875" style="3" customWidth="1"/>
    <col min="515" max="515" width="9.88671875" style="3" customWidth="1"/>
    <col min="516" max="516" width="13.6640625" style="3" customWidth="1"/>
    <col min="517" max="517" width="7.5546875" style="3" customWidth="1"/>
    <col min="518" max="519" width="4.77734375" style="3" customWidth="1"/>
    <col min="520" max="520" width="6.44140625" style="3" customWidth="1"/>
    <col min="521" max="521" width="5.44140625" style="3" customWidth="1"/>
    <col min="522" max="522" width="14.88671875" style="3" customWidth="1"/>
    <col min="523" max="768" width="8.88671875" style="3"/>
    <col min="769" max="769" width="4.33203125" style="3" customWidth="1"/>
    <col min="770" max="770" width="10.88671875" style="3" customWidth="1"/>
    <col min="771" max="771" width="9.88671875" style="3" customWidth="1"/>
    <col min="772" max="772" width="13.6640625" style="3" customWidth="1"/>
    <col min="773" max="773" width="7.5546875" style="3" customWidth="1"/>
    <col min="774" max="775" width="4.77734375" style="3" customWidth="1"/>
    <col min="776" max="776" width="6.44140625" style="3" customWidth="1"/>
    <col min="777" max="777" width="5.44140625" style="3" customWidth="1"/>
    <col min="778" max="778" width="14.88671875" style="3" customWidth="1"/>
    <col min="779" max="1024" width="8.88671875" style="3"/>
    <col min="1025" max="1025" width="4.33203125" style="3" customWidth="1"/>
    <col min="1026" max="1026" width="10.88671875" style="3" customWidth="1"/>
    <col min="1027" max="1027" width="9.88671875" style="3" customWidth="1"/>
    <col min="1028" max="1028" width="13.6640625" style="3" customWidth="1"/>
    <col min="1029" max="1029" width="7.5546875" style="3" customWidth="1"/>
    <col min="1030" max="1031" width="4.77734375" style="3" customWidth="1"/>
    <col min="1032" max="1032" width="6.44140625" style="3" customWidth="1"/>
    <col min="1033" max="1033" width="5.44140625" style="3" customWidth="1"/>
    <col min="1034" max="1034" width="14.88671875" style="3" customWidth="1"/>
    <col min="1035" max="1280" width="8.88671875" style="3"/>
    <col min="1281" max="1281" width="4.33203125" style="3" customWidth="1"/>
    <col min="1282" max="1282" width="10.88671875" style="3" customWidth="1"/>
    <col min="1283" max="1283" width="9.88671875" style="3" customWidth="1"/>
    <col min="1284" max="1284" width="13.6640625" style="3" customWidth="1"/>
    <col min="1285" max="1285" width="7.5546875" style="3" customWidth="1"/>
    <col min="1286" max="1287" width="4.77734375" style="3" customWidth="1"/>
    <col min="1288" max="1288" width="6.44140625" style="3" customWidth="1"/>
    <col min="1289" max="1289" width="5.44140625" style="3" customWidth="1"/>
    <col min="1290" max="1290" width="14.88671875" style="3" customWidth="1"/>
    <col min="1291" max="1536" width="8.88671875" style="3"/>
    <col min="1537" max="1537" width="4.33203125" style="3" customWidth="1"/>
    <col min="1538" max="1538" width="10.88671875" style="3" customWidth="1"/>
    <col min="1539" max="1539" width="9.88671875" style="3" customWidth="1"/>
    <col min="1540" max="1540" width="13.6640625" style="3" customWidth="1"/>
    <col min="1541" max="1541" width="7.5546875" style="3" customWidth="1"/>
    <col min="1542" max="1543" width="4.77734375" style="3" customWidth="1"/>
    <col min="1544" max="1544" width="6.44140625" style="3" customWidth="1"/>
    <col min="1545" max="1545" width="5.44140625" style="3" customWidth="1"/>
    <col min="1546" max="1546" width="14.88671875" style="3" customWidth="1"/>
    <col min="1547" max="1792" width="8.88671875" style="3"/>
    <col min="1793" max="1793" width="4.33203125" style="3" customWidth="1"/>
    <col min="1794" max="1794" width="10.88671875" style="3" customWidth="1"/>
    <col min="1795" max="1795" width="9.88671875" style="3" customWidth="1"/>
    <col min="1796" max="1796" width="13.6640625" style="3" customWidth="1"/>
    <col min="1797" max="1797" width="7.5546875" style="3" customWidth="1"/>
    <col min="1798" max="1799" width="4.77734375" style="3" customWidth="1"/>
    <col min="1800" max="1800" width="6.44140625" style="3" customWidth="1"/>
    <col min="1801" max="1801" width="5.44140625" style="3" customWidth="1"/>
    <col min="1802" max="1802" width="14.88671875" style="3" customWidth="1"/>
    <col min="1803" max="2048" width="8.88671875" style="3"/>
    <col min="2049" max="2049" width="4.33203125" style="3" customWidth="1"/>
    <col min="2050" max="2050" width="10.88671875" style="3" customWidth="1"/>
    <col min="2051" max="2051" width="9.88671875" style="3" customWidth="1"/>
    <col min="2052" max="2052" width="13.6640625" style="3" customWidth="1"/>
    <col min="2053" max="2053" width="7.5546875" style="3" customWidth="1"/>
    <col min="2054" max="2055" width="4.77734375" style="3" customWidth="1"/>
    <col min="2056" max="2056" width="6.44140625" style="3" customWidth="1"/>
    <col min="2057" max="2057" width="5.44140625" style="3" customWidth="1"/>
    <col min="2058" max="2058" width="14.88671875" style="3" customWidth="1"/>
    <col min="2059" max="2304" width="8.88671875" style="3"/>
    <col min="2305" max="2305" width="4.33203125" style="3" customWidth="1"/>
    <col min="2306" max="2306" width="10.88671875" style="3" customWidth="1"/>
    <col min="2307" max="2307" width="9.88671875" style="3" customWidth="1"/>
    <col min="2308" max="2308" width="13.6640625" style="3" customWidth="1"/>
    <col min="2309" max="2309" width="7.5546875" style="3" customWidth="1"/>
    <col min="2310" max="2311" width="4.77734375" style="3" customWidth="1"/>
    <col min="2312" max="2312" width="6.44140625" style="3" customWidth="1"/>
    <col min="2313" max="2313" width="5.44140625" style="3" customWidth="1"/>
    <col min="2314" max="2314" width="14.88671875" style="3" customWidth="1"/>
    <col min="2315" max="2560" width="8.88671875" style="3"/>
    <col min="2561" max="2561" width="4.33203125" style="3" customWidth="1"/>
    <col min="2562" max="2562" width="10.88671875" style="3" customWidth="1"/>
    <col min="2563" max="2563" width="9.88671875" style="3" customWidth="1"/>
    <col min="2564" max="2564" width="13.6640625" style="3" customWidth="1"/>
    <col min="2565" max="2565" width="7.5546875" style="3" customWidth="1"/>
    <col min="2566" max="2567" width="4.77734375" style="3" customWidth="1"/>
    <col min="2568" max="2568" width="6.44140625" style="3" customWidth="1"/>
    <col min="2569" max="2569" width="5.44140625" style="3" customWidth="1"/>
    <col min="2570" max="2570" width="14.88671875" style="3" customWidth="1"/>
    <col min="2571" max="2816" width="8.88671875" style="3"/>
    <col min="2817" max="2817" width="4.33203125" style="3" customWidth="1"/>
    <col min="2818" max="2818" width="10.88671875" style="3" customWidth="1"/>
    <col min="2819" max="2819" width="9.88671875" style="3" customWidth="1"/>
    <col min="2820" max="2820" width="13.6640625" style="3" customWidth="1"/>
    <col min="2821" max="2821" width="7.5546875" style="3" customWidth="1"/>
    <col min="2822" max="2823" width="4.77734375" style="3" customWidth="1"/>
    <col min="2824" max="2824" width="6.44140625" style="3" customWidth="1"/>
    <col min="2825" max="2825" width="5.44140625" style="3" customWidth="1"/>
    <col min="2826" max="2826" width="14.88671875" style="3" customWidth="1"/>
    <col min="2827" max="3072" width="8.88671875" style="3"/>
    <col min="3073" max="3073" width="4.33203125" style="3" customWidth="1"/>
    <col min="3074" max="3074" width="10.88671875" style="3" customWidth="1"/>
    <col min="3075" max="3075" width="9.88671875" style="3" customWidth="1"/>
    <col min="3076" max="3076" width="13.6640625" style="3" customWidth="1"/>
    <col min="3077" max="3077" width="7.5546875" style="3" customWidth="1"/>
    <col min="3078" max="3079" width="4.77734375" style="3" customWidth="1"/>
    <col min="3080" max="3080" width="6.44140625" style="3" customWidth="1"/>
    <col min="3081" max="3081" width="5.44140625" style="3" customWidth="1"/>
    <col min="3082" max="3082" width="14.88671875" style="3" customWidth="1"/>
    <col min="3083" max="3328" width="8.88671875" style="3"/>
    <col min="3329" max="3329" width="4.33203125" style="3" customWidth="1"/>
    <col min="3330" max="3330" width="10.88671875" style="3" customWidth="1"/>
    <col min="3331" max="3331" width="9.88671875" style="3" customWidth="1"/>
    <col min="3332" max="3332" width="13.6640625" style="3" customWidth="1"/>
    <col min="3333" max="3333" width="7.5546875" style="3" customWidth="1"/>
    <col min="3334" max="3335" width="4.77734375" style="3" customWidth="1"/>
    <col min="3336" max="3336" width="6.44140625" style="3" customWidth="1"/>
    <col min="3337" max="3337" width="5.44140625" style="3" customWidth="1"/>
    <col min="3338" max="3338" width="14.88671875" style="3" customWidth="1"/>
    <col min="3339" max="3584" width="8.88671875" style="3"/>
    <col min="3585" max="3585" width="4.33203125" style="3" customWidth="1"/>
    <col min="3586" max="3586" width="10.88671875" style="3" customWidth="1"/>
    <col min="3587" max="3587" width="9.88671875" style="3" customWidth="1"/>
    <col min="3588" max="3588" width="13.6640625" style="3" customWidth="1"/>
    <col min="3589" max="3589" width="7.5546875" style="3" customWidth="1"/>
    <col min="3590" max="3591" width="4.77734375" style="3" customWidth="1"/>
    <col min="3592" max="3592" width="6.44140625" style="3" customWidth="1"/>
    <col min="3593" max="3593" width="5.44140625" style="3" customWidth="1"/>
    <col min="3594" max="3594" width="14.88671875" style="3" customWidth="1"/>
    <col min="3595" max="3840" width="8.88671875" style="3"/>
    <col min="3841" max="3841" width="4.33203125" style="3" customWidth="1"/>
    <col min="3842" max="3842" width="10.88671875" style="3" customWidth="1"/>
    <col min="3843" max="3843" width="9.88671875" style="3" customWidth="1"/>
    <col min="3844" max="3844" width="13.6640625" style="3" customWidth="1"/>
    <col min="3845" max="3845" width="7.5546875" style="3" customWidth="1"/>
    <col min="3846" max="3847" width="4.77734375" style="3" customWidth="1"/>
    <col min="3848" max="3848" width="6.44140625" style="3" customWidth="1"/>
    <col min="3849" max="3849" width="5.44140625" style="3" customWidth="1"/>
    <col min="3850" max="3850" width="14.88671875" style="3" customWidth="1"/>
    <col min="3851" max="4096" width="8.88671875" style="3"/>
    <col min="4097" max="4097" width="4.33203125" style="3" customWidth="1"/>
    <col min="4098" max="4098" width="10.88671875" style="3" customWidth="1"/>
    <col min="4099" max="4099" width="9.88671875" style="3" customWidth="1"/>
    <col min="4100" max="4100" width="13.6640625" style="3" customWidth="1"/>
    <col min="4101" max="4101" width="7.5546875" style="3" customWidth="1"/>
    <col min="4102" max="4103" width="4.77734375" style="3" customWidth="1"/>
    <col min="4104" max="4104" width="6.44140625" style="3" customWidth="1"/>
    <col min="4105" max="4105" width="5.44140625" style="3" customWidth="1"/>
    <col min="4106" max="4106" width="14.88671875" style="3" customWidth="1"/>
    <col min="4107" max="4352" width="8.88671875" style="3"/>
    <col min="4353" max="4353" width="4.33203125" style="3" customWidth="1"/>
    <col min="4354" max="4354" width="10.88671875" style="3" customWidth="1"/>
    <col min="4355" max="4355" width="9.88671875" style="3" customWidth="1"/>
    <col min="4356" max="4356" width="13.6640625" style="3" customWidth="1"/>
    <col min="4357" max="4357" width="7.5546875" style="3" customWidth="1"/>
    <col min="4358" max="4359" width="4.77734375" style="3" customWidth="1"/>
    <col min="4360" max="4360" width="6.44140625" style="3" customWidth="1"/>
    <col min="4361" max="4361" width="5.44140625" style="3" customWidth="1"/>
    <col min="4362" max="4362" width="14.88671875" style="3" customWidth="1"/>
    <col min="4363" max="4608" width="8.88671875" style="3"/>
    <col min="4609" max="4609" width="4.33203125" style="3" customWidth="1"/>
    <col min="4610" max="4610" width="10.88671875" style="3" customWidth="1"/>
    <col min="4611" max="4611" width="9.88671875" style="3" customWidth="1"/>
    <col min="4612" max="4612" width="13.6640625" style="3" customWidth="1"/>
    <col min="4613" max="4613" width="7.5546875" style="3" customWidth="1"/>
    <col min="4614" max="4615" width="4.77734375" style="3" customWidth="1"/>
    <col min="4616" max="4616" width="6.44140625" style="3" customWidth="1"/>
    <col min="4617" max="4617" width="5.44140625" style="3" customWidth="1"/>
    <col min="4618" max="4618" width="14.88671875" style="3" customWidth="1"/>
    <col min="4619" max="4864" width="8.88671875" style="3"/>
    <col min="4865" max="4865" width="4.33203125" style="3" customWidth="1"/>
    <col min="4866" max="4866" width="10.88671875" style="3" customWidth="1"/>
    <col min="4867" max="4867" width="9.88671875" style="3" customWidth="1"/>
    <col min="4868" max="4868" width="13.6640625" style="3" customWidth="1"/>
    <col min="4869" max="4869" width="7.5546875" style="3" customWidth="1"/>
    <col min="4870" max="4871" width="4.77734375" style="3" customWidth="1"/>
    <col min="4872" max="4872" width="6.44140625" style="3" customWidth="1"/>
    <col min="4873" max="4873" width="5.44140625" style="3" customWidth="1"/>
    <col min="4874" max="4874" width="14.88671875" style="3" customWidth="1"/>
    <col min="4875" max="5120" width="8.88671875" style="3"/>
    <col min="5121" max="5121" width="4.33203125" style="3" customWidth="1"/>
    <col min="5122" max="5122" width="10.88671875" style="3" customWidth="1"/>
    <col min="5123" max="5123" width="9.88671875" style="3" customWidth="1"/>
    <col min="5124" max="5124" width="13.6640625" style="3" customWidth="1"/>
    <col min="5125" max="5125" width="7.5546875" style="3" customWidth="1"/>
    <col min="5126" max="5127" width="4.77734375" style="3" customWidth="1"/>
    <col min="5128" max="5128" width="6.44140625" style="3" customWidth="1"/>
    <col min="5129" max="5129" width="5.44140625" style="3" customWidth="1"/>
    <col min="5130" max="5130" width="14.88671875" style="3" customWidth="1"/>
    <col min="5131" max="5376" width="8.88671875" style="3"/>
    <col min="5377" max="5377" width="4.33203125" style="3" customWidth="1"/>
    <col min="5378" max="5378" width="10.88671875" style="3" customWidth="1"/>
    <col min="5379" max="5379" width="9.88671875" style="3" customWidth="1"/>
    <col min="5380" max="5380" width="13.6640625" style="3" customWidth="1"/>
    <col min="5381" max="5381" width="7.5546875" style="3" customWidth="1"/>
    <col min="5382" max="5383" width="4.77734375" style="3" customWidth="1"/>
    <col min="5384" max="5384" width="6.44140625" style="3" customWidth="1"/>
    <col min="5385" max="5385" width="5.44140625" style="3" customWidth="1"/>
    <col min="5386" max="5386" width="14.88671875" style="3" customWidth="1"/>
    <col min="5387" max="5632" width="8.88671875" style="3"/>
    <col min="5633" max="5633" width="4.33203125" style="3" customWidth="1"/>
    <col min="5634" max="5634" width="10.88671875" style="3" customWidth="1"/>
    <col min="5635" max="5635" width="9.88671875" style="3" customWidth="1"/>
    <col min="5636" max="5636" width="13.6640625" style="3" customWidth="1"/>
    <col min="5637" max="5637" width="7.5546875" style="3" customWidth="1"/>
    <col min="5638" max="5639" width="4.77734375" style="3" customWidth="1"/>
    <col min="5640" max="5640" width="6.44140625" style="3" customWidth="1"/>
    <col min="5641" max="5641" width="5.44140625" style="3" customWidth="1"/>
    <col min="5642" max="5642" width="14.88671875" style="3" customWidth="1"/>
    <col min="5643" max="5888" width="8.88671875" style="3"/>
    <col min="5889" max="5889" width="4.33203125" style="3" customWidth="1"/>
    <col min="5890" max="5890" width="10.88671875" style="3" customWidth="1"/>
    <col min="5891" max="5891" width="9.88671875" style="3" customWidth="1"/>
    <col min="5892" max="5892" width="13.6640625" style="3" customWidth="1"/>
    <col min="5893" max="5893" width="7.5546875" style="3" customWidth="1"/>
    <col min="5894" max="5895" width="4.77734375" style="3" customWidth="1"/>
    <col min="5896" max="5896" width="6.44140625" style="3" customWidth="1"/>
    <col min="5897" max="5897" width="5.44140625" style="3" customWidth="1"/>
    <col min="5898" max="5898" width="14.88671875" style="3" customWidth="1"/>
    <col min="5899" max="6144" width="8.88671875" style="3"/>
    <col min="6145" max="6145" width="4.33203125" style="3" customWidth="1"/>
    <col min="6146" max="6146" width="10.88671875" style="3" customWidth="1"/>
    <col min="6147" max="6147" width="9.88671875" style="3" customWidth="1"/>
    <col min="6148" max="6148" width="13.6640625" style="3" customWidth="1"/>
    <col min="6149" max="6149" width="7.5546875" style="3" customWidth="1"/>
    <col min="6150" max="6151" width="4.77734375" style="3" customWidth="1"/>
    <col min="6152" max="6152" width="6.44140625" style="3" customWidth="1"/>
    <col min="6153" max="6153" width="5.44140625" style="3" customWidth="1"/>
    <col min="6154" max="6154" width="14.88671875" style="3" customWidth="1"/>
    <col min="6155" max="6400" width="8.88671875" style="3"/>
    <col min="6401" max="6401" width="4.33203125" style="3" customWidth="1"/>
    <col min="6402" max="6402" width="10.88671875" style="3" customWidth="1"/>
    <col min="6403" max="6403" width="9.88671875" style="3" customWidth="1"/>
    <col min="6404" max="6404" width="13.6640625" style="3" customWidth="1"/>
    <col min="6405" max="6405" width="7.5546875" style="3" customWidth="1"/>
    <col min="6406" max="6407" width="4.77734375" style="3" customWidth="1"/>
    <col min="6408" max="6408" width="6.44140625" style="3" customWidth="1"/>
    <col min="6409" max="6409" width="5.44140625" style="3" customWidth="1"/>
    <col min="6410" max="6410" width="14.88671875" style="3" customWidth="1"/>
    <col min="6411" max="6656" width="8.88671875" style="3"/>
    <col min="6657" max="6657" width="4.33203125" style="3" customWidth="1"/>
    <col min="6658" max="6658" width="10.88671875" style="3" customWidth="1"/>
    <col min="6659" max="6659" width="9.88671875" style="3" customWidth="1"/>
    <col min="6660" max="6660" width="13.6640625" style="3" customWidth="1"/>
    <col min="6661" max="6661" width="7.5546875" style="3" customWidth="1"/>
    <col min="6662" max="6663" width="4.77734375" style="3" customWidth="1"/>
    <col min="6664" max="6664" width="6.44140625" style="3" customWidth="1"/>
    <col min="6665" max="6665" width="5.44140625" style="3" customWidth="1"/>
    <col min="6666" max="6666" width="14.88671875" style="3" customWidth="1"/>
    <col min="6667" max="6912" width="8.88671875" style="3"/>
    <col min="6913" max="6913" width="4.33203125" style="3" customWidth="1"/>
    <col min="6914" max="6914" width="10.88671875" style="3" customWidth="1"/>
    <col min="6915" max="6915" width="9.88671875" style="3" customWidth="1"/>
    <col min="6916" max="6916" width="13.6640625" style="3" customWidth="1"/>
    <col min="6917" max="6917" width="7.5546875" style="3" customWidth="1"/>
    <col min="6918" max="6919" width="4.77734375" style="3" customWidth="1"/>
    <col min="6920" max="6920" width="6.44140625" style="3" customWidth="1"/>
    <col min="6921" max="6921" width="5.44140625" style="3" customWidth="1"/>
    <col min="6922" max="6922" width="14.88671875" style="3" customWidth="1"/>
    <col min="6923" max="7168" width="8.88671875" style="3"/>
    <col min="7169" max="7169" width="4.33203125" style="3" customWidth="1"/>
    <col min="7170" max="7170" width="10.88671875" style="3" customWidth="1"/>
    <col min="7171" max="7171" width="9.88671875" style="3" customWidth="1"/>
    <col min="7172" max="7172" width="13.6640625" style="3" customWidth="1"/>
    <col min="7173" max="7173" width="7.5546875" style="3" customWidth="1"/>
    <col min="7174" max="7175" width="4.77734375" style="3" customWidth="1"/>
    <col min="7176" max="7176" width="6.44140625" style="3" customWidth="1"/>
    <col min="7177" max="7177" width="5.44140625" style="3" customWidth="1"/>
    <col min="7178" max="7178" width="14.88671875" style="3" customWidth="1"/>
    <col min="7179" max="7424" width="8.88671875" style="3"/>
    <col min="7425" max="7425" width="4.33203125" style="3" customWidth="1"/>
    <col min="7426" max="7426" width="10.88671875" style="3" customWidth="1"/>
    <col min="7427" max="7427" width="9.88671875" style="3" customWidth="1"/>
    <col min="7428" max="7428" width="13.6640625" style="3" customWidth="1"/>
    <col min="7429" max="7429" width="7.5546875" style="3" customWidth="1"/>
    <col min="7430" max="7431" width="4.77734375" style="3" customWidth="1"/>
    <col min="7432" max="7432" width="6.44140625" style="3" customWidth="1"/>
    <col min="7433" max="7433" width="5.44140625" style="3" customWidth="1"/>
    <col min="7434" max="7434" width="14.88671875" style="3" customWidth="1"/>
    <col min="7435" max="7680" width="8.88671875" style="3"/>
    <col min="7681" max="7681" width="4.33203125" style="3" customWidth="1"/>
    <col min="7682" max="7682" width="10.88671875" style="3" customWidth="1"/>
    <col min="7683" max="7683" width="9.88671875" style="3" customWidth="1"/>
    <col min="7684" max="7684" width="13.6640625" style="3" customWidth="1"/>
    <col min="7685" max="7685" width="7.5546875" style="3" customWidth="1"/>
    <col min="7686" max="7687" width="4.77734375" style="3" customWidth="1"/>
    <col min="7688" max="7688" width="6.44140625" style="3" customWidth="1"/>
    <col min="7689" max="7689" width="5.44140625" style="3" customWidth="1"/>
    <col min="7690" max="7690" width="14.88671875" style="3" customWidth="1"/>
    <col min="7691" max="7936" width="8.88671875" style="3"/>
    <col min="7937" max="7937" width="4.33203125" style="3" customWidth="1"/>
    <col min="7938" max="7938" width="10.88671875" style="3" customWidth="1"/>
    <col min="7939" max="7939" width="9.88671875" style="3" customWidth="1"/>
    <col min="7940" max="7940" width="13.6640625" style="3" customWidth="1"/>
    <col min="7941" max="7941" width="7.5546875" style="3" customWidth="1"/>
    <col min="7942" max="7943" width="4.77734375" style="3" customWidth="1"/>
    <col min="7944" max="7944" width="6.44140625" style="3" customWidth="1"/>
    <col min="7945" max="7945" width="5.44140625" style="3" customWidth="1"/>
    <col min="7946" max="7946" width="14.88671875" style="3" customWidth="1"/>
    <col min="7947" max="8192" width="8.88671875" style="3"/>
    <col min="8193" max="8193" width="4.33203125" style="3" customWidth="1"/>
    <col min="8194" max="8194" width="10.88671875" style="3" customWidth="1"/>
    <col min="8195" max="8195" width="9.88671875" style="3" customWidth="1"/>
    <col min="8196" max="8196" width="13.6640625" style="3" customWidth="1"/>
    <col min="8197" max="8197" width="7.5546875" style="3" customWidth="1"/>
    <col min="8198" max="8199" width="4.77734375" style="3" customWidth="1"/>
    <col min="8200" max="8200" width="6.44140625" style="3" customWidth="1"/>
    <col min="8201" max="8201" width="5.44140625" style="3" customWidth="1"/>
    <col min="8202" max="8202" width="14.88671875" style="3" customWidth="1"/>
    <col min="8203" max="8448" width="8.88671875" style="3"/>
    <col min="8449" max="8449" width="4.33203125" style="3" customWidth="1"/>
    <col min="8450" max="8450" width="10.88671875" style="3" customWidth="1"/>
    <col min="8451" max="8451" width="9.88671875" style="3" customWidth="1"/>
    <col min="8452" max="8452" width="13.6640625" style="3" customWidth="1"/>
    <col min="8453" max="8453" width="7.5546875" style="3" customWidth="1"/>
    <col min="8454" max="8455" width="4.77734375" style="3" customWidth="1"/>
    <col min="8456" max="8456" width="6.44140625" style="3" customWidth="1"/>
    <col min="8457" max="8457" width="5.44140625" style="3" customWidth="1"/>
    <col min="8458" max="8458" width="14.88671875" style="3" customWidth="1"/>
    <col min="8459" max="8704" width="8.88671875" style="3"/>
    <col min="8705" max="8705" width="4.33203125" style="3" customWidth="1"/>
    <col min="8706" max="8706" width="10.88671875" style="3" customWidth="1"/>
    <col min="8707" max="8707" width="9.88671875" style="3" customWidth="1"/>
    <col min="8708" max="8708" width="13.6640625" style="3" customWidth="1"/>
    <col min="8709" max="8709" width="7.5546875" style="3" customWidth="1"/>
    <col min="8710" max="8711" width="4.77734375" style="3" customWidth="1"/>
    <col min="8712" max="8712" width="6.44140625" style="3" customWidth="1"/>
    <col min="8713" max="8713" width="5.44140625" style="3" customWidth="1"/>
    <col min="8714" max="8714" width="14.88671875" style="3" customWidth="1"/>
    <col min="8715" max="8960" width="8.88671875" style="3"/>
    <col min="8961" max="8961" width="4.33203125" style="3" customWidth="1"/>
    <col min="8962" max="8962" width="10.88671875" style="3" customWidth="1"/>
    <col min="8963" max="8963" width="9.88671875" style="3" customWidth="1"/>
    <col min="8964" max="8964" width="13.6640625" style="3" customWidth="1"/>
    <col min="8965" max="8965" width="7.5546875" style="3" customWidth="1"/>
    <col min="8966" max="8967" width="4.77734375" style="3" customWidth="1"/>
    <col min="8968" max="8968" width="6.44140625" style="3" customWidth="1"/>
    <col min="8969" max="8969" width="5.44140625" style="3" customWidth="1"/>
    <col min="8970" max="8970" width="14.88671875" style="3" customWidth="1"/>
    <col min="8971" max="9216" width="8.88671875" style="3"/>
    <col min="9217" max="9217" width="4.33203125" style="3" customWidth="1"/>
    <col min="9218" max="9218" width="10.88671875" style="3" customWidth="1"/>
    <col min="9219" max="9219" width="9.88671875" style="3" customWidth="1"/>
    <col min="9220" max="9220" width="13.6640625" style="3" customWidth="1"/>
    <col min="9221" max="9221" width="7.5546875" style="3" customWidth="1"/>
    <col min="9222" max="9223" width="4.77734375" style="3" customWidth="1"/>
    <col min="9224" max="9224" width="6.44140625" style="3" customWidth="1"/>
    <col min="9225" max="9225" width="5.44140625" style="3" customWidth="1"/>
    <col min="9226" max="9226" width="14.88671875" style="3" customWidth="1"/>
    <col min="9227" max="9472" width="8.88671875" style="3"/>
    <col min="9473" max="9473" width="4.33203125" style="3" customWidth="1"/>
    <col min="9474" max="9474" width="10.88671875" style="3" customWidth="1"/>
    <col min="9475" max="9475" width="9.88671875" style="3" customWidth="1"/>
    <col min="9476" max="9476" width="13.6640625" style="3" customWidth="1"/>
    <col min="9477" max="9477" width="7.5546875" style="3" customWidth="1"/>
    <col min="9478" max="9479" width="4.77734375" style="3" customWidth="1"/>
    <col min="9480" max="9480" width="6.44140625" style="3" customWidth="1"/>
    <col min="9481" max="9481" width="5.44140625" style="3" customWidth="1"/>
    <col min="9482" max="9482" width="14.88671875" style="3" customWidth="1"/>
    <col min="9483" max="9728" width="8.88671875" style="3"/>
    <col min="9729" max="9729" width="4.33203125" style="3" customWidth="1"/>
    <col min="9730" max="9730" width="10.88671875" style="3" customWidth="1"/>
    <col min="9731" max="9731" width="9.88671875" style="3" customWidth="1"/>
    <col min="9732" max="9732" width="13.6640625" style="3" customWidth="1"/>
    <col min="9733" max="9733" width="7.5546875" style="3" customWidth="1"/>
    <col min="9734" max="9735" width="4.77734375" style="3" customWidth="1"/>
    <col min="9736" max="9736" width="6.44140625" style="3" customWidth="1"/>
    <col min="9737" max="9737" width="5.44140625" style="3" customWidth="1"/>
    <col min="9738" max="9738" width="14.88671875" style="3" customWidth="1"/>
    <col min="9739" max="9984" width="8.88671875" style="3"/>
    <col min="9985" max="9985" width="4.33203125" style="3" customWidth="1"/>
    <col min="9986" max="9986" width="10.88671875" style="3" customWidth="1"/>
    <col min="9987" max="9987" width="9.88671875" style="3" customWidth="1"/>
    <col min="9988" max="9988" width="13.6640625" style="3" customWidth="1"/>
    <col min="9989" max="9989" width="7.5546875" style="3" customWidth="1"/>
    <col min="9990" max="9991" width="4.77734375" style="3" customWidth="1"/>
    <col min="9992" max="9992" width="6.44140625" style="3" customWidth="1"/>
    <col min="9993" max="9993" width="5.44140625" style="3" customWidth="1"/>
    <col min="9994" max="9994" width="14.88671875" style="3" customWidth="1"/>
    <col min="9995" max="10240" width="8.88671875" style="3"/>
    <col min="10241" max="10241" width="4.33203125" style="3" customWidth="1"/>
    <col min="10242" max="10242" width="10.88671875" style="3" customWidth="1"/>
    <col min="10243" max="10243" width="9.88671875" style="3" customWidth="1"/>
    <col min="10244" max="10244" width="13.6640625" style="3" customWidth="1"/>
    <col min="10245" max="10245" width="7.5546875" style="3" customWidth="1"/>
    <col min="10246" max="10247" width="4.77734375" style="3" customWidth="1"/>
    <col min="10248" max="10248" width="6.44140625" style="3" customWidth="1"/>
    <col min="10249" max="10249" width="5.44140625" style="3" customWidth="1"/>
    <col min="10250" max="10250" width="14.88671875" style="3" customWidth="1"/>
    <col min="10251" max="10496" width="8.88671875" style="3"/>
    <col min="10497" max="10497" width="4.33203125" style="3" customWidth="1"/>
    <col min="10498" max="10498" width="10.88671875" style="3" customWidth="1"/>
    <col min="10499" max="10499" width="9.88671875" style="3" customWidth="1"/>
    <col min="10500" max="10500" width="13.6640625" style="3" customWidth="1"/>
    <col min="10501" max="10501" width="7.5546875" style="3" customWidth="1"/>
    <col min="10502" max="10503" width="4.77734375" style="3" customWidth="1"/>
    <col min="10504" max="10504" width="6.44140625" style="3" customWidth="1"/>
    <col min="10505" max="10505" width="5.44140625" style="3" customWidth="1"/>
    <col min="10506" max="10506" width="14.88671875" style="3" customWidth="1"/>
    <col min="10507" max="10752" width="8.88671875" style="3"/>
    <col min="10753" max="10753" width="4.33203125" style="3" customWidth="1"/>
    <col min="10754" max="10754" width="10.88671875" style="3" customWidth="1"/>
    <col min="10755" max="10755" width="9.88671875" style="3" customWidth="1"/>
    <col min="10756" max="10756" width="13.6640625" style="3" customWidth="1"/>
    <col min="10757" max="10757" width="7.5546875" style="3" customWidth="1"/>
    <col min="10758" max="10759" width="4.77734375" style="3" customWidth="1"/>
    <col min="10760" max="10760" width="6.44140625" style="3" customWidth="1"/>
    <col min="10761" max="10761" width="5.44140625" style="3" customWidth="1"/>
    <col min="10762" max="10762" width="14.88671875" style="3" customWidth="1"/>
    <col min="10763" max="11008" width="8.88671875" style="3"/>
    <col min="11009" max="11009" width="4.33203125" style="3" customWidth="1"/>
    <col min="11010" max="11010" width="10.88671875" style="3" customWidth="1"/>
    <col min="11011" max="11011" width="9.88671875" style="3" customWidth="1"/>
    <col min="11012" max="11012" width="13.6640625" style="3" customWidth="1"/>
    <col min="11013" max="11013" width="7.5546875" style="3" customWidth="1"/>
    <col min="11014" max="11015" width="4.77734375" style="3" customWidth="1"/>
    <col min="11016" max="11016" width="6.44140625" style="3" customWidth="1"/>
    <col min="11017" max="11017" width="5.44140625" style="3" customWidth="1"/>
    <col min="11018" max="11018" width="14.88671875" style="3" customWidth="1"/>
    <col min="11019" max="11264" width="8.88671875" style="3"/>
    <col min="11265" max="11265" width="4.33203125" style="3" customWidth="1"/>
    <col min="11266" max="11266" width="10.88671875" style="3" customWidth="1"/>
    <col min="11267" max="11267" width="9.88671875" style="3" customWidth="1"/>
    <col min="11268" max="11268" width="13.6640625" style="3" customWidth="1"/>
    <col min="11269" max="11269" width="7.5546875" style="3" customWidth="1"/>
    <col min="11270" max="11271" width="4.77734375" style="3" customWidth="1"/>
    <col min="11272" max="11272" width="6.44140625" style="3" customWidth="1"/>
    <col min="11273" max="11273" width="5.44140625" style="3" customWidth="1"/>
    <col min="11274" max="11274" width="14.88671875" style="3" customWidth="1"/>
    <col min="11275" max="11520" width="8.88671875" style="3"/>
    <col min="11521" max="11521" width="4.33203125" style="3" customWidth="1"/>
    <col min="11522" max="11522" width="10.88671875" style="3" customWidth="1"/>
    <col min="11523" max="11523" width="9.88671875" style="3" customWidth="1"/>
    <col min="11524" max="11524" width="13.6640625" style="3" customWidth="1"/>
    <col min="11525" max="11525" width="7.5546875" style="3" customWidth="1"/>
    <col min="11526" max="11527" width="4.77734375" style="3" customWidth="1"/>
    <col min="11528" max="11528" width="6.44140625" style="3" customWidth="1"/>
    <col min="11529" max="11529" width="5.44140625" style="3" customWidth="1"/>
    <col min="11530" max="11530" width="14.88671875" style="3" customWidth="1"/>
    <col min="11531" max="11776" width="8.88671875" style="3"/>
    <col min="11777" max="11777" width="4.33203125" style="3" customWidth="1"/>
    <col min="11778" max="11778" width="10.88671875" style="3" customWidth="1"/>
    <col min="11779" max="11779" width="9.88671875" style="3" customWidth="1"/>
    <col min="11780" max="11780" width="13.6640625" style="3" customWidth="1"/>
    <col min="11781" max="11781" width="7.5546875" style="3" customWidth="1"/>
    <col min="11782" max="11783" width="4.77734375" style="3" customWidth="1"/>
    <col min="11784" max="11784" width="6.44140625" style="3" customWidth="1"/>
    <col min="11785" max="11785" width="5.44140625" style="3" customWidth="1"/>
    <col min="11786" max="11786" width="14.88671875" style="3" customWidth="1"/>
    <col min="11787" max="12032" width="8.88671875" style="3"/>
    <col min="12033" max="12033" width="4.33203125" style="3" customWidth="1"/>
    <col min="12034" max="12034" width="10.88671875" style="3" customWidth="1"/>
    <col min="12035" max="12035" width="9.88671875" style="3" customWidth="1"/>
    <col min="12036" max="12036" width="13.6640625" style="3" customWidth="1"/>
    <col min="12037" max="12037" width="7.5546875" style="3" customWidth="1"/>
    <col min="12038" max="12039" width="4.77734375" style="3" customWidth="1"/>
    <col min="12040" max="12040" width="6.44140625" style="3" customWidth="1"/>
    <col min="12041" max="12041" width="5.44140625" style="3" customWidth="1"/>
    <col min="12042" max="12042" width="14.88671875" style="3" customWidth="1"/>
    <col min="12043" max="12288" width="8.88671875" style="3"/>
    <col min="12289" max="12289" width="4.33203125" style="3" customWidth="1"/>
    <col min="12290" max="12290" width="10.88671875" style="3" customWidth="1"/>
    <col min="12291" max="12291" width="9.88671875" style="3" customWidth="1"/>
    <col min="12292" max="12292" width="13.6640625" style="3" customWidth="1"/>
    <col min="12293" max="12293" width="7.5546875" style="3" customWidth="1"/>
    <col min="12294" max="12295" width="4.77734375" style="3" customWidth="1"/>
    <col min="12296" max="12296" width="6.44140625" style="3" customWidth="1"/>
    <col min="12297" max="12297" width="5.44140625" style="3" customWidth="1"/>
    <col min="12298" max="12298" width="14.88671875" style="3" customWidth="1"/>
    <col min="12299" max="12544" width="8.88671875" style="3"/>
    <col min="12545" max="12545" width="4.33203125" style="3" customWidth="1"/>
    <col min="12546" max="12546" width="10.88671875" style="3" customWidth="1"/>
    <col min="12547" max="12547" width="9.88671875" style="3" customWidth="1"/>
    <col min="12548" max="12548" width="13.6640625" style="3" customWidth="1"/>
    <col min="12549" max="12549" width="7.5546875" style="3" customWidth="1"/>
    <col min="12550" max="12551" width="4.77734375" style="3" customWidth="1"/>
    <col min="12552" max="12552" width="6.44140625" style="3" customWidth="1"/>
    <col min="12553" max="12553" width="5.44140625" style="3" customWidth="1"/>
    <col min="12554" max="12554" width="14.88671875" style="3" customWidth="1"/>
    <col min="12555" max="12800" width="8.88671875" style="3"/>
    <col min="12801" max="12801" width="4.33203125" style="3" customWidth="1"/>
    <col min="12802" max="12802" width="10.88671875" style="3" customWidth="1"/>
    <col min="12803" max="12803" width="9.88671875" style="3" customWidth="1"/>
    <col min="12804" max="12804" width="13.6640625" style="3" customWidth="1"/>
    <col min="12805" max="12805" width="7.5546875" style="3" customWidth="1"/>
    <col min="12806" max="12807" width="4.77734375" style="3" customWidth="1"/>
    <col min="12808" max="12808" width="6.44140625" style="3" customWidth="1"/>
    <col min="12809" max="12809" width="5.44140625" style="3" customWidth="1"/>
    <col min="12810" max="12810" width="14.88671875" style="3" customWidth="1"/>
    <col min="12811" max="13056" width="8.88671875" style="3"/>
    <col min="13057" max="13057" width="4.33203125" style="3" customWidth="1"/>
    <col min="13058" max="13058" width="10.88671875" style="3" customWidth="1"/>
    <col min="13059" max="13059" width="9.88671875" style="3" customWidth="1"/>
    <col min="13060" max="13060" width="13.6640625" style="3" customWidth="1"/>
    <col min="13061" max="13061" width="7.5546875" style="3" customWidth="1"/>
    <col min="13062" max="13063" width="4.77734375" style="3" customWidth="1"/>
    <col min="13064" max="13064" width="6.44140625" style="3" customWidth="1"/>
    <col min="13065" max="13065" width="5.44140625" style="3" customWidth="1"/>
    <col min="13066" max="13066" width="14.88671875" style="3" customWidth="1"/>
    <col min="13067" max="13312" width="8.88671875" style="3"/>
    <col min="13313" max="13313" width="4.33203125" style="3" customWidth="1"/>
    <col min="13314" max="13314" width="10.88671875" style="3" customWidth="1"/>
    <col min="13315" max="13315" width="9.88671875" style="3" customWidth="1"/>
    <col min="13316" max="13316" width="13.6640625" style="3" customWidth="1"/>
    <col min="13317" max="13317" width="7.5546875" style="3" customWidth="1"/>
    <col min="13318" max="13319" width="4.77734375" style="3" customWidth="1"/>
    <col min="13320" max="13320" width="6.44140625" style="3" customWidth="1"/>
    <col min="13321" max="13321" width="5.44140625" style="3" customWidth="1"/>
    <col min="13322" max="13322" width="14.88671875" style="3" customWidth="1"/>
    <col min="13323" max="13568" width="8.88671875" style="3"/>
    <col min="13569" max="13569" width="4.33203125" style="3" customWidth="1"/>
    <col min="13570" max="13570" width="10.88671875" style="3" customWidth="1"/>
    <col min="13571" max="13571" width="9.88671875" style="3" customWidth="1"/>
    <col min="13572" max="13572" width="13.6640625" style="3" customWidth="1"/>
    <col min="13573" max="13573" width="7.5546875" style="3" customWidth="1"/>
    <col min="13574" max="13575" width="4.77734375" style="3" customWidth="1"/>
    <col min="13576" max="13576" width="6.44140625" style="3" customWidth="1"/>
    <col min="13577" max="13577" width="5.44140625" style="3" customWidth="1"/>
    <col min="13578" max="13578" width="14.88671875" style="3" customWidth="1"/>
    <col min="13579" max="13824" width="8.88671875" style="3"/>
    <col min="13825" max="13825" width="4.33203125" style="3" customWidth="1"/>
    <col min="13826" max="13826" width="10.88671875" style="3" customWidth="1"/>
    <col min="13827" max="13827" width="9.88671875" style="3" customWidth="1"/>
    <col min="13828" max="13828" width="13.6640625" style="3" customWidth="1"/>
    <col min="13829" max="13829" width="7.5546875" style="3" customWidth="1"/>
    <col min="13830" max="13831" width="4.77734375" style="3" customWidth="1"/>
    <col min="13832" max="13832" width="6.44140625" style="3" customWidth="1"/>
    <col min="13833" max="13833" width="5.44140625" style="3" customWidth="1"/>
    <col min="13834" max="13834" width="14.88671875" style="3" customWidth="1"/>
    <col min="13835" max="14080" width="8.88671875" style="3"/>
    <col min="14081" max="14081" width="4.33203125" style="3" customWidth="1"/>
    <col min="14082" max="14082" width="10.88671875" style="3" customWidth="1"/>
    <col min="14083" max="14083" width="9.88671875" style="3" customWidth="1"/>
    <col min="14084" max="14084" width="13.6640625" style="3" customWidth="1"/>
    <col min="14085" max="14085" width="7.5546875" style="3" customWidth="1"/>
    <col min="14086" max="14087" width="4.77734375" style="3" customWidth="1"/>
    <col min="14088" max="14088" width="6.44140625" style="3" customWidth="1"/>
    <col min="14089" max="14089" width="5.44140625" style="3" customWidth="1"/>
    <col min="14090" max="14090" width="14.88671875" style="3" customWidth="1"/>
    <col min="14091" max="14336" width="8.88671875" style="3"/>
    <col min="14337" max="14337" width="4.33203125" style="3" customWidth="1"/>
    <col min="14338" max="14338" width="10.88671875" style="3" customWidth="1"/>
    <col min="14339" max="14339" width="9.88671875" style="3" customWidth="1"/>
    <col min="14340" max="14340" width="13.6640625" style="3" customWidth="1"/>
    <col min="14341" max="14341" width="7.5546875" style="3" customWidth="1"/>
    <col min="14342" max="14343" width="4.77734375" style="3" customWidth="1"/>
    <col min="14344" max="14344" width="6.44140625" style="3" customWidth="1"/>
    <col min="14345" max="14345" width="5.44140625" style="3" customWidth="1"/>
    <col min="14346" max="14346" width="14.88671875" style="3" customWidth="1"/>
    <col min="14347" max="14592" width="8.88671875" style="3"/>
    <col min="14593" max="14593" width="4.33203125" style="3" customWidth="1"/>
    <col min="14594" max="14594" width="10.88671875" style="3" customWidth="1"/>
    <col min="14595" max="14595" width="9.88671875" style="3" customWidth="1"/>
    <col min="14596" max="14596" width="13.6640625" style="3" customWidth="1"/>
    <col min="14597" max="14597" width="7.5546875" style="3" customWidth="1"/>
    <col min="14598" max="14599" width="4.77734375" style="3" customWidth="1"/>
    <col min="14600" max="14600" width="6.44140625" style="3" customWidth="1"/>
    <col min="14601" max="14601" width="5.44140625" style="3" customWidth="1"/>
    <col min="14602" max="14602" width="14.88671875" style="3" customWidth="1"/>
    <col min="14603" max="14848" width="8.88671875" style="3"/>
    <col min="14849" max="14849" width="4.33203125" style="3" customWidth="1"/>
    <col min="14850" max="14850" width="10.88671875" style="3" customWidth="1"/>
    <col min="14851" max="14851" width="9.88671875" style="3" customWidth="1"/>
    <col min="14852" max="14852" width="13.6640625" style="3" customWidth="1"/>
    <col min="14853" max="14853" width="7.5546875" style="3" customWidth="1"/>
    <col min="14854" max="14855" width="4.77734375" style="3" customWidth="1"/>
    <col min="14856" max="14856" width="6.44140625" style="3" customWidth="1"/>
    <col min="14857" max="14857" width="5.44140625" style="3" customWidth="1"/>
    <col min="14858" max="14858" width="14.88671875" style="3" customWidth="1"/>
    <col min="14859" max="15104" width="8.88671875" style="3"/>
    <col min="15105" max="15105" width="4.33203125" style="3" customWidth="1"/>
    <col min="15106" max="15106" width="10.88671875" style="3" customWidth="1"/>
    <col min="15107" max="15107" width="9.88671875" style="3" customWidth="1"/>
    <col min="15108" max="15108" width="13.6640625" style="3" customWidth="1"/>
    <col min="15109" max="15109" width="7.5546875" style="3" customWidth="1"/>
    <col min="15110" max="15111" width="4.77734375" style="3" customWidth="1"/>
    <col min="15112" max="15112" width="6.44140625" style="3" customWidth="1"/>
    <col min="15113" max="15113" width="5.44140625" style="3" customWidth="1"/>
    <col min="15114" max="15114" width="14.88671875" style="3" customWidth="1"/>
    <col min="15115" max="15360" width="8.88671875" style="3"/>
    <col min="15361" max="15361" width="4.33203125" style="3" customWidth="1"/>
    <col min="15362" max="15362" width="10.88671875" style="3" customWidth="1"/>
    <col min="15363" max="15363" width="9.88671875" style="3" customWidth="1"/>
    <col min="15364" max="15364" width="13.6640625" style="3" customWidth="1"/>
    <col min="15365" max="15365" width="7.5546875" style="3" customWidth="1"/>
    <col min="15366" max="15367" width="4.77734375" style="3" customWidth="1"/>
    <col min="15368" max="15368" width="6.44140625" style="3" customWidth="1"/>
    <col min="15369" max="15369" width="5.44140625" style="3" customWidth="1"/>
    <col min="15370" max="15370" width="14.88671875" style="3" customWidth="1"/>
    <col min="15371" max="15616" width="8.88671875" style="3"/>
    <col min="15617" max="15617" width="4.33203125" style="3" customWidth="1"/>
    <col min="15618" max="15618" width="10.88671875" style="3" customWidth="1"/>
    <col min="15619" max="15619" width="9.88671875" style="3" customWidth="1"/>
    <col min="15620" max="15620" width="13.6640625" style="3" customWidth="1"/>
    <col min="15621" max="15621" width="7.5546875" style="3" customWidth="1"/>
    <col min="15622" max="15623" width="4.77734375" style="3" customWidth="1"/>
    <col min="15624" max="15624" width="6.44140625" style="3" customWidth="1"/>
    <col min="15625" max="15625" width="5.44140625" style="3" customWidth="1"/>
    <col min="15626" max="15626" width="14.88671875" style="3" customWidth="1"/>
    <col min="15627" max="15872" width="8.88671875" style="3"/>
    <col min="15873" max="15873" width="4.33203125" style="3" customWidth="1"/>
    <col min="15874" max="15874" width="10.88671875" style="3" customWidth="1"/>
    <col min="15875" max="15875" width="9.88671875" style="3" customWidth="1"/>
    <col min="15876" max="15876" width="13.6640625" style="3" customWidth="1"/>
    <col min="15877" max="15877" width="7.5546875" style="3" customWidth="1"/>
    <col min="15878" max="15879" width="4.77734375" style="3" customWidth="1"/>
    <col min="15880" max="15880" width="6.44140625" style="3" customWidth="1"/>
    <col min="15881" max="15881" width="5.44140625" style="3" customWidth="1"/>
    <col min="15882" max="15882" width="14.88671875" style="3" customWidth="1"/>
    <col min="15883" max="16128" width="8.88671875" style="3"/>
    <col min="16129" max="16129" width="4.33203125" style="3" customWidth="1"/>
    <col min="16130" max="16130" width="10.88671875" style="3" customWidth="1"/>
    <col min="16131" max="16131" width="9.88671875" style="3" customWidth="1"/>
    <col min="16132" max="16132" width="13.6640625" style="3" customWidth="1"/>
    <col min="16133" max="16133" width="7.5546875" style="3" customWidth="1"/>
    <col min="16134" max="16135" width="4.77734375" style="3" customWidth="1"/>
    <col min="16136" max="16136" width="6.44140625" style="3" customWidth="1"/>
    <col min="16137" max="16137" width="5.44140625" style="3" customWidth="1"/>
    <col min="16138" max="16138" width="14.88671875" style="3" customWidth="1"/>
    <col min="16139" max="16384" width="8.88671875" style="3"/>
  </cols>
  <sheetData>
    <row r="1" spans="1:14" ht="14.25" thickBot="1" x14ac:dyDescent="0.2">
      <c r="E1" s="309"/>
    </row>
    <row r="2" spans="1:14" x14ac:dyDescent="0.15">
      <c r="A2" s="4"/>
      <c r="B2" s="5"/>
      <c r="C2" s="5"/>
      <c r="D2" s="308"/>
      <c r="E2" s="5"/>
      <c r="F2" s="5"/>
      <c r="G2" s="5"/>
      <c r="H2" s="5"/>
      <c r="I2" s="5"/>
      <c r="J2" s="7"/>
    </row>
    <row r="3" spans="1:14" ht="25.5" x14ac:dyDescent="0.15">
      <c r="A3" s="311" t="s">
        <v>12</v>
      </c>
      <c r="B3" s="312"/>
      <c r="C3" s="312"/>
      <c r="D3" s="312"/>
      <c r="E3" s="312"/>
      <c r="F3" s="312"/>
      <c r="G3" s="312"/>
      <c r="H3" s="312"/>
      <c r="I3" s="312"/>
      <c r="J3" s="313"/>
    </row>
    <row r="4" spans="1:14" ht="14.25" thickBot="1" x14ac:dyDescent="0.2">
      <c r="A4" s="8" t="s">
        <v>411</v>
      </c>
      <c r="B4" s="9"/>
      <c r="C4" s="9"/>
      <c r="D4" s="10"/>
      <c r="E4" s="9"/>
      <c r="F4" s="9"/>
      <c r="G4" s="11"/>
      <c r="H4" s="11"/>
      <c r="I4" s="11"/>
      <c r="J4" s="12"/>
    </row>
    <row r="5" spans="1:14" ht="25.5" customHeight="1" x14ac:dyDescent="0.15">
      <c r="A5" s="314" t="s">
        <v>13</v>
      </c>
      <c r="B5" s="317" t="s">
        <v>139</v>
      </c>
      <c r="C5" s="318"/>
      <c r="D5" s="318"/>
      <c r="E5" s="13" t="s">
        <v>14</v>
      </c>
      <c r="F5" s="319" t="s">
        <v>15</v>
      </c>
      <c r="G5" s="322"/>
      <c r="H5" s="323"/>
      <c r="I5" s="324"/>
      <c r="J5" s="325"/>
    </row>
    <row r="6" spans="1:14" ht="25.5" customHeight="1" x14ac:dyDescent="0.15">
      <c r="A6" s="315"/>
      <c r="B6" s="14" t="s">
        <v>16</v>
      </c>
      <c r="C6" s="326" t="s">
        <v>136</v>
      </c>
      <c r="D6" s="326"/>
      <c r="E6" s="327"/>
      <c r="F6" s="320"/>
      <c r="G6" s="328"/>
      <c r="H6" s="329"/>
      <c r="I6" s="330"/>
      <c r="J6" s="331"/>
    </row>
    <row r="7" spans="1:14" ht="25.5" customHeight="1" x14ac:dyDescent="0.15">
      <c r="A7" s="315"/>
      <c r="B7" s="14" t="s">
        <v>17</v>
      </c>
      <c r="C7" s="326" t="s">
        <v>59</v>
      </c>
      <c r="D7" s="326"/>
      <c r="E7" s="327"/>
      <c r="F7" s="320"/>
      <c r="G7" s="328"/>
      <c r="H7" s="329"/>
      <c r="I7" s="330"/>
      <c r="J7" s="331"/>
      <c r="L7" s="48"/>
    </row>
    <row r="8" spans="1:14" ht="25.5" customHeight="1" thickBot="1" x14ac:dyDescent="0.2">
      <c r="A8" s="316"/>
      <c r="B8" s="15" t="s">
        <v>18</v>
      </c>
      <c r="C8" s="332">
        <v>44347</v>
      </c>
      <c r="D8" s="333"/>
      <c r="E8" s="334"/>
      <c r="F8" s="321"/>
      <c r="G8" s="335"/>
      <c r="H8" s="336"/>
      <c r="I8" s="336"/>
      <c r="J8" s="337"/>
    </row>
    <row r="9" spans="1:14" ht="25.5" customHeight="1" thickBot="1" x14ac:dyDescent="0.2">
      <c r="A9" s="16" t="s">
        <v>19</v>
      </c>
      <c r="B9" s="344" t="s">
        <v>20</v>
      </c>
      <c r="C9" s="345"/>
      <c r="D9" s="310" t="s">
        <v>21</v>
      </c>
      <c r="E9" s="310" t="s">
        <v>22</v>
      </c>
      <c r="F9" s="344" t="s">
        <v>23</v>
      </c>
      <c r="G9" s="345"/>
      <c r="H9" s="346" t="s">
        <v>24</v>
      </c>
      <c r="I9" s="347"/>
      <c r="J9" s="18" t="s">
        <v>25</v>
      </c>
      <c r="N9" s="3" t="s">
        <v>26</v>
      </c>
    </row>
    <row r="10" spans="1:14" ht="21.75" customHeight="1" thickTop="1" x14ac:dyDescent="0.15">
      <c r="A10" s="31">
        <v>1</v>
      </c>
      <c r="B10" s="338" t="s">
        <v>410</v>
      </c>
      <c r="C10" s="339"/>
      <c r="D10" s="34" t="s">
        <v>142</v>
      </c>
      <c r="E10" s="36">
        <v>210</v>
      </c>
      <c r="F10" s="340">
        <v>250.35</v>
      </c>
      <c r="G10" s="341"/>
      <c r="H10" s="342"/>
      <c r="I10" s="343"/>
      <c r="J10" s="19"/>
      <c r="L10" s="71"/>
      <c r="M10" s="3" t="s">
        <v>27</v>
      </c>
    </row>
    <row r="11" spans="1:14" ht="21.75" customHeight="1" x14ac:dyDescent="0.15">
      <c r="A11" s="32">
        <v>2</v>
      </c>
      <c r="B11" s="348"/>
      <c r="C11" s="349"/>
      <c r="D11" s="35"/>
      <c r="E11" s="37"/>
      <c r="F11" s="350"/>
      <c r="G11" s="351"/>
      <c r="H11" s="352"/>
      <c r="I11" s="353"/>
      <c r="J11" s="21"/>
      <c r="L11" s="48"/>
    </row>
    <row r="12" spans="1:14" ht="21.75" customHeight="1" x14ac:dyDescent="0.15">
      <c r="A12" s="32">
        <v>3</v>
      </c>
      <c r="B12" s="348"/>
      <c r="C12" s="349"/>
      <c r="D12" s="35"/>
      <c r="E12" s="37"/>
      <c r="F12" s="350"/>
      <c r="G12" s="351"/>
      <c r="H12" s="352"/>
      <c r="I12" s="353"/>
      <c r="J12" s="21"/>
    </row>
    <row r="13" spans="1:14" ht="21.75" customHeight="1" x14ac:dyDescent="0.15">
      <c r="A13" s="32">
        <v>4</v>
      </c>
      <c r="B13" s="348"/>
      <c r="C13" s="349"/>
      <c r="D13" s="35"/>
      <c r="E13" s="37"/>
      <c r="F13" s="350"/>
      <c r="G13" s="351"/>
      <c r="H13" s="352"/>
      <c r="I13" s="353"/>
      <c r="J13" s="21"/>
    </row>
    <row r="14" spans="1:14" ht="21.75" customHeight="1" x14ac:dyDescent="0.15">
      <c r="A14" s="20">
        <v>5</v>
      </c>
      <c r="B14" s="354"/>
      <c r="C14" s="355"/>
      <c r="D14" s="33"/>
      <c r="E14" s="22"/>
      <c r="F14" s="356"/>
      <c r="G14" s="357"/>
      <c r="H14" s="358"/>
      <c r="I14" s="359"/>
      <c r="J14" s="21"/>
    </row>
    <row r="15" spans="1:14" ht="21.75" customHeight="1" x14ac:dyDescent="0.15">
      <c r="A15" s="20">
        <v>6</v>
      </c>
      <c r="B15" s="360"/>
      <c r="C15" s="361"/>
      <c r="D15" s="23"/>
      <c r="E15" s="24"/>
      <c r="F15" s="362"/>
      <c r="G15" s="363"/>
      <c r="H15" s="364"/>
      <c r="I15" s="365"/>
      <c r="J15" s="21"/>
    </row>
    <row r="16" spans="1:14" ht="21.75" customHeight="1" x14ac:dyDescent="0.15">
      <c r="A16" s="20">
        <v>7</v>
      </c>
      <c r="B16" s="360"/>
      <c r="C16" s="361"/>
      <c r="D16" s="23"/>
      <c r="E16" s="24"/>
      <c r="F16" s="366"/>
      <c r="G16" s="367"/>
      <c r="H16" s="364"/>
      <c r="I16" s="365"/>
      <c r="J16" s="21"/>
    </row>
    <row r="17" spans="1:10" ht="21.75" customHeight="1" x14ac:dyDescent="0.15">
      <c r="A17" s="20">
        <v>8</v>
      </c>
      <c r="B17" s="360"/>
      <c r="C17" s="361"/>
      <c r="D17" s="23"/>
      <c r="E17" s="24"/>
      <c r="F17" s="362"/>
      <c r="G17" s="363"/>
      <c r="H17" s="364"/>
      <c r="I17" s="365"/>
      <c r="J17" s="21"/>
    </row>
    <row r="18" spans="1:10" ht="21.75" customHeight="1" x14ac:dyDescent="0.15">
      <c r="A18" s="20">
        <v>9</v>
      </c>
      <c r="B18" s="360"/>
      <c r="C18" s="361"/>
      <c r="D18" s="23"/>
      <c r="E18" s="24"/>
      <c r="F18" s="362"/>
      <c r="G18" s="363"/>
      <c r="H18" s="364"/>
      <c r="I18" s="365"/>
      <c r="J18" s="21"/>
    </row>
    <row r="19" spans="1:10" ht="21.75" customHeight="1" x14ac:dyDescent="0.15">
      <c r="A19" s="20">
        <v>10</v>
      </c>
      <c r="B19" s="360"/>
      <c r="C19" s="361"/>
      <c r="D19" s="23"/>
      <c r="E19" s="24"/>
      <c r="F19" s="362"/>
      <c r="G19" s="363"/>
      <c r="H19" s="364"/>
      <c r="I19" s="365"/>
      <c r="J19" s="21"/>
    </row>
    <row r="20" spans="1:10" ht="21.75" customHeight="1" x14ac:dyDescent="0.15">
      <c r="A20" s="20">
        <v>11</v>
      </c>
      <c r="B20" s="360"/>
      <c r="C20" s="361"/>
      <c r="D20" s="23"/>
      <c r="E20" s="24"/>
      <c r="F20" s="362"/>
      <c r="G20" s="363"/>
      <c r="H20" s="364"/>
      <c r="I20" s="365"/>
      <c r="J20" s="21"/>
    </row>
    <row r="21" spans="1:10" ht="21.75" customHeight="1" x14ac:dyDescent="0.15">
      <c r="A21" s="20">
        <v>12</v>
      </c>
      <c r="B21" s="360"/>
      <c r="C21" s="361"/>
      <c r="D21" s="23"/>
      <c r="E21" s="24"/>
      <c r="F21" s="362"/>
      <c r="G21" s="363"/>
      <c r="H21" s="364"/>
      <c r="I21" s="365"/>
      <c r="J21" s="21"/>
    </row>
    <row r="22" spans="1:10" ht="21.75" customHeight="1" x14ac:dyDescent="0.15">
      <c r="A22" s="20">
        <v>13</v>
      </c>
      <c r="B22" s="360"/>
      <c r="C22" s="361"/>
      <c r="D22" s="23"/>
      <c r="E22" s="24"/>
      <c r="F22" s="366"/>
      <c r="G22" s="367"/>
      <c r="H22" s="364"/>
      <c r="I22" s="365"/>
      <c r="J22" s="21"/>
    </row>
    <row r="23" spans="1:10" ht="21.75" customHeight="1" x14ac:dyDescent="0.15">
      <c r="A23" s="20">
        <v>14</v>
      </c>
      <c r="B23" s="360"/>
      <c r="C23" s="361"/>
      <c r="D23" s="23"/>
      <c r="E23" s="24"/>
      <c r="F23" s="362"/>
      <c r="G23" s="363"/>
      <c r="H23" s="364"/>
      <c r="I23" s="365"/>
      <c r="J23" s="21"/>
    </row>
    <row r="24" spans="1:10" ht="21.75" customHeight="1" x14ac:dyDescent="0.15">
      <c r="A24" s="20">
        <v>15</v>
      </c>
      <c r="B24" s="360"/>
      <c r="C24" s="361"/>
      <c r="D24" s="23"/>
      <c r="E24" s="24"/>
      <c r="F24" s="362"/>
      <c r="G24" s="363"/>
      <c r="H24" s="364"/>
      <c r="I24" s="365"/>
      <c r="J24" s="21"/>
    </row>
    <row r="25" spans="1:10" ht="21.75" customHeight="1" x14ac:dyDescent="0.15">
      <c r="A25" s="20">
        <v>16</v>
      </c>
      <c r="B25" s="360"/>
      <c r="C25" s="361"/>
      <c r="D25" s="23"/>
      <c r="E25" s="24"/>
      <c r="F25" s="362"/>
      <c r="G25" s="363"/>
      <c r="H25" s="364"/>
      <c r="I25" s="365"/>
      <c r="J25" s="21"/>
    </row>
    <row r="26" spans="1:10" ht="21.75" customHeight="1" x14ac:dyDescent="0.15">
      <c r="A26" s="20">
        <v>17</v>
      </c>
      <c r="B26" s="360"/>
      <c r="C26" s="361"/>
      <c r="D26" s="23"/>
      <c r="E26" s="25"/>
      <c r="F26" s="362"/>
      <c r="G26" s="363"/>
      <c r="H26" s="368"/>
      <c r="I26" s="369"/>
      <c r="J26" s="21"/>
    </row>
    <row r="27" spans="1:10" ht="21.75" customHeight="1" x14ac:dyDescent="0.15">
      <c r="A27" s="46">
        <v>18</v>
      </c>
      <c r="B27" s="378"/>
      <c r="C27" s="379"/>
      <c r="D27" s="38"/>
      <c r="E27" s="39"/>
      <c r="F27" s="366"/>
      <c r="G27" s="367"/>
      <c r="H27" s="380"/>
      <c r="I27" s="381"/>
      <c r="J27" s="40"/>
    </row>
    <row r="28" spans="1:10" ht="25.5" customHeight="1" thickBot="1" x14ac:dyDescent="0.2">
      <c r="A28" s="47" t="s">
        <v>28</v>
      </c>
      <c r="B28" s="41"/>
      <c r="C28" s="42"/>
      <c r="D28" s="43"/>
      <c r="E28" s="44">
        <f>SUM(E10:E27)</f>
        <v>210</v>
      </c>
      <c r="F28" s="374">
        <f>SUM(F10:G27)</f>
        <v>250.35</v>
      </c>
      <c r="G28" s="375"/>
      <c r="H28" s="376"/>
      <c r="I28" s="377"/>
      <c r="J28" s="45"/>
    </row>
    <row r="29" spans="1:10" ht="25.5" customHeight="1" x14ac:dyDescent="0.15">
      <c r="A29" s="382" t="s">
        <v>29</v>
      </c>
      <c r="B29" s="383"/>
      <c r="C29" s="383"/>
      <c r="D29" s="383"/>
      <c r="E29" s="383"/>
      <c r="F29" s="383"/>
      <c r="G29" s="383"/>
      <c r="H29" s="383"/>
      <c r="I29" s="383"/>
      <c r="J29" s="384"/>
    </row>
    <row r="30" spans="1:10" ht="25.5" customHeight="1" x14ac:dyDescent="0.15">
      <c r="A30" s="26" t="s">
        <v>137</v>
      </c>
      <c r="B30" s="27"/>
      <c r="C30" s="27"/>
      <c r="D30" s="27"/>
      <c r="E30" s="27"/>
      <c r="F30" s="27"/>
      <c r="G30" s="28"/>
      <c r="H30" s="28" t="s">
        <v>30</v>
      </c>
      <c r="I30" s="385" t="s">
        <v>143</v>
      </c>
      <c r="J30" s="386"/>
    </row>
    <row r="31" spans="1:10" ht="40.5" customHeight="1" thickBot="1" x14ac:dyDescent="0.2">
      <c r="A31" s="370" t="s">
        <v>144</v>
      </c>
      <c r="B31" s="371"/>
      <c r="C31" s="371"/>
      <c r="D31" s="371"/>
      <c r="E31" s="371"/>
      <c r="F31" s="371"/>
      <c r="G31" s="29"/>
      <c r="H31" s="30" t="s">
        <v>31</v>
      </c>
      <c r="I31" s="372" t="s">
        <v>140</v>
      </c>
      <c r="J31" s="373"/>
    </row>
  </sheetData>
  <mergeCells count="78">
    <mergeCell ref="A3:J3"/>
    <mergeCell ref="A5:A8"/>
    <mergeCell ref="B5:D5"/>
    <mergeCell ref="F5:F8"/>
    <mergeCell ref="G5:H5"/>
    <mergeCell ref="I5:J5"/>
    <mergeCell ref="C6:E6"/>
    <mergeCell ref="G6:H6"/>
    <mergeCell ref="I6:J6"/>
    <mergeCell ref="C7:E7"/>
    <mergeCell ref="G7:H7"/>
    <mergeCell ref="I7:J7"/>
    <mergeCell ref="C8:E8"/>
    <mergeCell ref="G8:H8"/>
    <mergeCell ref="I8:J8"/>
    <mergeCell ref="B10:C10"/>
    <mergeCell ref="F10:G10"/>
    <mergeCell ref="H10:I10"/>
    <mergeCell ref="B9:C9"/>
    <mergeCell ref="F9:G9"/>
    <mergeCell ref="H9:I9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A29:J29"/>
    <mergeCell ref="I30:J30"/>
    <mergeCell ref="A31:F31"/>
    <mergeCell ref="I31:J31"/>
    <mergeCell ref="B27:C27"/>
    <mergeCell ref="F27:G27"/>
    <mergeCell ref="H27:I27"/>
    <mergeCell ref="F28:G28"/>
    <mergeCell ref="H28:I28"/>
  </mergeCells>
  <phoneticPr fontId="4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view="pageBreakPreview" zoomScaleSheetLayoutView="100" zoomScalePageLayoutView="110" workbookViewId="0">
      <pane xSplit="50670"/>
      <selection activeCell="W6" sqref="W6"/>
      <selection pane="topRight" activeCell="A5" sqref="A5:A8"/>
    </sheetView>
  </sheetViews>
  <sheetFormatPr defaultColWidth="8.6640625" defaultRowHeight="24.95" customHeight="1" x14ac:dyDescent="0.15"/>
  <cols>
    <col min="1" max="1" width="9" style="64" customWidth="1"/>
    <col min="2" max="2" width="7" style="64" customWidth="1"/>
    <col min="3" max="3" width="4.33203125" style="51" customWidth="1"/>
    <col min="4" max="4" width="5.33203125" style="51" customWidth="1"/>
    <col min="5" max="5" width="6.44140625" style="65" customWidth="1"/>
    <col min="6" max="6" width="4.6640625" style="66" customWidth="1"/>
    <col min="7" max="7" width="5" style="67" customWidth="1"/>
    <col min="8" max="9" width="5" style="51" customWidth="1"/>
    <col min="10" max="11" width="5" style="68" customWidth="1"/>
    <col min="12" max="12" width="5.44140625" style="69" customWidth="1"/>
    <col min="13" max="14" width="5" style="51" customWidth="1"/>
    <col min="15" max="16" width="5" style="68" customWidth="1"/>
    <col min="17" max="17" width="3.77734375" style="68" hidden="1" customWidth="1"/>
    <col min="18" max="18" width="7.44140625" style="70" customWidth="1"/>
    <col min="19" max="16384" width="8.6640625" style="51"/>
  </cols>
  <sheetData>
    <row r="1" spans="1:22" ht="24.95" customHeight="1" x14ac:dyDescent="0.1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1:22" ht="24.95" customHeight="1" x14ac:dyDescent="0.15">
      <c r="A2" s="404"/>
      <c r="B2" s="404"/>
      <c r="C2" s="404"/>
      <c r="D2" s="174"/>
      <c r="E2" s="175"/>
      <c r="F2" s="176"/>
      <c r="G2" s="177"/>
      <c r="H2" s="297"/>
      <c r="I2" s="179"/>
      <c r="J2" s="295"/>
      <c r="K2" s="297"/>
      <c r="L2" s="297"/>
      <c r="M2" s="297"/>
      <c r="N2" s="181"/>
      <c r="O2" s="177"/>
      <c r="P2" s="177"/>
      <c r="Q2" s="177"/>
      <c r="R2" s="182"/>
    </row>
    <row r="3" spans="1:22" ht="20.25" customHeight="1" x14ac:dyDescent="0.15">
      <c r="A3" s="183" t="s">
        <v>39</v>
      </c>
      <c r="B3" s="407">
        <v>44356</v>
      </c>
      <c r="C3" s="407"/>
      <c r="D3" s="407"/>
      <c r="E3" s="407"/>
      <c r="F3" s="407"/>
      <c r="G3" s="177"/>
      <c r="H3" s="392"/>
      <c r="I3" s="392"/>
      <c r="J3" s="392"/>
      <c r="K3" s="184"/>
      <c r="L3" s="185"/>
      <c r="M3" s="185"/>
      <c r="N3" s="185"/>
      <c r="O3" s="185"/>
      <c r="P3" s="185"/>
      <c r="Q3" s="185"/>
      <c r="R3" s="185"/>
    </row>
    <row r="4" spans="1:22" ht="20.25" customHeight="1" x14ac:dyDescent="0.15">
      <c r="A4" s="183" t="s">
        <v>145</v>
      </c>
      <c r="B4" s="406">
        <v>44357</v>
      </c>
      <c r="C4" s="406"/>
      <c r="D4" s="406"/>
      <c r="E4" s="406"/>
      <c r="F4" s="406"/>
      <c r="G4" s="177"/>
      <c r="H4" s="392"/>
      <c r="I4" s="392"/>
      <c r="J4" s="392"/>
      <c r="K4" s="184"/>
      <c r="L4" s="185"/>
      <c r="M4" s="185"/>
      <c r="N4" s="185"/>
      <c r="O4" s="185"/>
      <c r="P4" s="185"/>
      <c r="Q4" s="185"/>
      <c r="R4" s="185"/>
    </row>
    <row r="5" spans="1:22" ht="20.25" customHeight="1" x14ac:dyDescent="0.15">
      <c r="A5" s="405" t="s">
        <v>139</v>
      </c>
      <c r="B5" s="405"/>
      <c r="C5" s="405"/>
      <c r="D5" s="405"/>
      <c r="E5" s="405"/>
      <c r="F5" s="52" t="s">
        <v>1</v>
      </c>
      <c r="G5" s="177"/>
      <c r="H5" s="392"/>
      <c r="I5" s="392"/>
      <c r="J5" s="392"/>
      <c r="K5" s="186"/>
      <c r="L5" s="53"/>
      <c r="M5" s="53"/>
      <c r="N5" s="53"/>
      <c r="O5" s="53"/>
      <c r="P5" s="53"/>
      <c r="Q5" s="53"/>
      <c r="R5" s="53"/>
    </row>
    <row r="6" spans="1:22" ht="20.25" customHeight="1" x14ac:dyDescent="0.15">
      <c r="A6" s="298" t="s">
        <v>40</v>
      </c>
      <c r="B6" s="402" t="s">
        <v>136</v>
      </c>
      <c r="C6" s="402"/>
      <c r="D6" s="402"/>
      <c r="E6" s="402"/>
      <c r="F6" s="402"/>
      <c r="G6" s="177"/>
      <c r="H6" s="392"/>
      <c r="I6" s="392"/>
      <c r="J6" s="392"/>
      <c r="K6" s="186"/>
      <c r="L6" s="53"/>
      <c r="M6" s="53"/>
      <c r="N6" s="53"/>
      <c r="O6" s="53"/>
      <c r="P6" s="53"/>
      <c r="Q6" s="53"/>
      <c r="R6" s="53"/>
    </row>
    <row r="7" spans="1:22" ht="20.25" customHeight="1" x14ac:dyDescent="0.15">
      <c r="A7" s="298" t="s">
        <v>2</v>
      </c>
      <c r="B7" s="402" t="s">
        <v>59</v>
      </c>
      <c r="C7" s="402"/>
      <c r="D7" s="402"/>
      <c r="E7" s="402"/>
      <c r="F7" s="402"/>
      <c r="G7" s="177"/>
      <c r="H7" s="392"/>
      <c r="I7" s="392"/>
      <c r="J7" s="393"/>
      <c r="K7" s="393"/>
      <c r="L7" s="296"/>
      <c r="M7" s="387"/>
      <c r="N7" s="387"/>
      <c r="O7" s="387"/>
      <c r="P7" s="387"/>
      <c r="Q7" s="387"/>
      <c r="R7" s="387"/>
    </row>
    <row r="8" spans="1:22" ht="20.25" customHeight="1" thickBot="1" x14ac:dyDescent="0.2">
      <c r="A8" s="53" t="s">
        <v>41</v>
      </c>
      <c r="B8" s="400">
        <v>44347</v>
      </c>
      <c r="C8" s="401"/>
      <c r="D8" s="401"/>
      <c r="E8" s="401"/>
      <c r="F8" s="401"/>
      <c r="G8" s="401"/>
      <c r="H8" s="388"/>
      <c r="I8" s="388"/>
      <c r="J8" s="393"/>
      <c r="K8" s="393"/>
      <c r="L8" s="393"/>
      <c r="M8" s="388"/>
      <c r="N8" s="394"/>
      <c r="O8" s="395"/>
      <c r="P8" s="396"/>
      <c r="Q8" s="396"/>
      <c r="R8" s="396"/>
      <c r="S8" s="187"/>
    </row>
    <row r="9" spans="1:22" s="54" customFormat="1" ht="21.75" customHeight="1" thickBot="1" x14ac:dyDescent="0.2">
      <c r="A9" s="389" t="str">
        <f>B7</f>
        <v>2차</v>
      </c>
      <c r="B9" s="390"/>
      <c r="C9" s="390"/>
      <c r="D9" s="390"/>
      <c r="E9" s="390"/>
      <c r="F9" s="391"/>
      <c r="G9" s="397" t="s">
        <v>142</v>
      </c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9"/>
      <c r="S9" s="187"/>
    </row>
    <row r="10" spans="1:22" s="54" customFormat="1" ht="21.75" customHeight="1" x14ac:dyDescent="0.15">
      <c r="A10" s="72" t="s">
        <v>3</v>
      </c>
      <c r="B10" s="223" t="s">
        <v>105</v>
      </c>
      <c r="C10" s="73" t="s">
        <v>42</v>
      </c>
      <c r="D10" s="74" t="s">
        <v>4</v>
      </c>
      <c r="E10" s="74" t="s">
        <v>5</v>
      </c>
      <c r="F10" s="81" t="s">
        <v>6</v>
      </c>
      <c r="G10" s="80" t="s">
        <v>43</v>
      </c>
      <c r="H10" s="74" t="s">
        <v>44</v>
      </c>
      <c r="I10" s="74" t="s">
        <v>45</v>
      </c>
      <c r="J10" s="74" t="s">
        <v>46</v>
      </c>
      <c r="K10" s="82" t="s">
        <v>47</v>
      </c>
      <c r="L10" s="79" t="s">
        <v>48</v>
      </c>
      <c r="M10" s="83" t="s">
        <v>7</v>
      </c>
      <c r="N10" s="83" t="s">
        <v>49</v>
      </c>
      <c r="O10" s="83" t="s">
        <v>50</v>
      </c>
      <c r="P10" s="84" t="s">
        <v>51</v>
      </c>
      <c r="Q10" s="75" t="s">
        <v>52</v>
      </c>
      <c r="R10" s="76" t="s">
        <v>53</v>
      </c>
      <c r="S10" s="187"/>
    </row>
    <row r="11" spans="1:22" s="276" customFormat="1" ht="21" customHeight="1" x14ac:dyDescent="0.15">
      <c r="A11" s="262" t="s">
        <v>146</v>
      </c>
      <c r="B11" s="263" t="s">
        <v>201</v>
      </c>
      <c r="C11" s="264"/>
      <c r="D11" s="265">
        <v>47</v>
      </c>
      <c r="E11" s="265">
        <v>9010</v>
      </c>
      <c r="F11" s="266" t="s">
        <v>125</v>
      </c>
      <c r="G11" s="267">
        <v>435</v>
      </c>
      <c r="H11" s="265"/>
      <c r="I11" s="265"/>
      <c r="J11" s="268"/>
      <c r="K11" s="269">
        <v>14</v>
      </c>
      <c r="L11" s="270">
        <v>1085</v>
      </c>
      <c r="M11" s="265"/>
      <c r="N11" s="265"/>
      <c r="O11" s="268"/>
      <c r="P11" s="269">
        <v>14</v>
      </c>
      <c r="Q11" s="271"/>
      <c r="R11" s="272">
        <f t="shared" ref="R11:R66" si="0">(G11+H11+I11+J11+K11)*(L11+M11+N11+O11+P11)*D11*0.000001</f>
        <v>23.192197</v>
      </c>
      <c r="S11" s="273"/>
      <c r="T11" s="274" t="s">
        <v>5</v>
      </c>
      <c r="U11" s="274" t="s">
        <v>4</v>
      </c>
      <c r="V11" s="275" t="s">
        <v>63</v>
      </c>
    </row>
    <row r="12" spans="1:22" s="276" customFormat="1" ht="21" customHeight="1" x14ac:dyDescent="0.15">
      <c r="A12" s="277" t="s">
        <v>131</v>
      </c>
      <c r="B12" s="263" t="s">
        <v>202</v>
      </c>
      <c r="C12" s="264"/>
      <c r="D12" s="265">
        <v>2</v>
      </c>
      <c r="E12" s="265">
        <v>9010</v>
      </c>
      <c r="F12" s="266" t="s">
        <v>125</v>
      </c>
      <c r="G12" s="267">
        <v>435</v>
      </c>
      <c r="H12" s="265"/>
      <c r="I12" s="265"/>
      <c r="J12" s="268"/>
      <c r="K12" s="269">
        <v>14</v>
      </c>
      <c r="L12" s="270">
        <v>2585</v>
      </c>
      <c r="M12" s="265"/>
      <c r="N12" s="265"/>
      <c r="O12" s="268"/>
      <c r="P12" s="269">
        <v>14</v>
      </c>
      <c r="Q12" s="271"/>
      <c r="R12" s="272">
        <f t="shared" si="0"/>
        <v>2.3339019999999997</v>
      </c>
      <c r="S12" s="273"/>
      <c r="T12" s="278">
        <v>9010</v>
      </c>
      <c r="U12" s="279">
        <f t="shared" ref="U12:U19" si="1">SUMIF($E:$E,T12,$D:$D)</f>
        <v>210</v>
      </c>
      <c r="V12" s="280">
        <f t="shared" ref="V12:V19" si="2">SUMIF($E:$E,T12,$R:$R)</f>
        <v>205.34555199999997</v>
      </c>
    </row>
    <row r="13" spans="1:22" s="276" customFormat="1" ht="21" customHeight="1" x14ac:dyDescent="0.15">
      <c r="A13" s="277" t="s">
        <v>132</v>
      </c>
      <c r="B13" s="263" t="s">
        <v>203</v>
      </c>
      <c r="C13" s="264"/>
      <c r="D13" s="265">
        <v>2</v>
      </c>
      <c r="E13" s="265">
        <v>9010</v>
      </c>
      <c r="F13" s="266" t="s">
        <v>125</v>
      </c>
      <c r="G13" s="267">
        <v>435</v>
      </c>
      <c r="H13" s="265"/>
      <c r="I13" s="265"/>
      <c r="J13" s="268"/>
      <c r="K13" s="269">
        <v>14</v>
      </c>
      <c r="L13" s="270">
        <v>2535</v>
      </c>
      <c r="M13" s="265"/>
      <c r="N13" s="265"/>
      <c r="O13" s="268"/>
      <c r="P13" s="269">
        <v>14</v>
      </c>
      <c r="Q13" s="271"/>
      <c r="R13" s="272">
        <f t="shared" si="0"/>
        <v>2.289002</v>
      </c>
      <c r="S13" s="273"/>
      <c r="T13" s="281"/>
      <c r="U13" s="282">
        <f t="shared" si="1"/>
        <v>0</v>
      </c>
      <c r="V13" s="283">
        <f t="shared" si="2"/>
        <v>0</v>
      </c>
    </row>
    <row r="14" spans="1:22" s="276" customFormat="1" ht="21" customHeight="1" x14ac:dyDescent="0.15">
      <c r="A14" s="277" t="s">
        <v>147</v>
      </c>
      <c r="B14" s="263" t="s">
        <v>204</v>
      </c>
      <c r="C14" s="264"/>
      <c r="D14" s="265">
        <v>1</v>
      </c>
      <c r="E14" s="265">
        <v>9010</v>
      </c>
      <c r="F14" s="266" t="s">
        <v>125</v>
      </c>
      <c r="G14" s="267">
        <v>380</v>
      </c>
      <c r="H14" s="265"/>
      <c r="I14" s="265"/>
      <c r="J14" s="268"/>
      <c r="K14" s="269">
        <v>14</v>
      </c>
      <c r="L14" s="270">
        <v>1085</v>
      </c>
      <c r="M14" s="265"/>
      <c r="N14" s="265"/>
      <c r="O14" s="268"/>
      <c r="P14" s="269">
        <v>14</v>
      </c>
      <c r="Q14" s="271"/>
      <c r="R14" s="272">
        <f t="shared" si="0"/>
        <v>0.433006</v>
      </c>
      <c r="S14" s="273"/>
      <c r="T14" s="281"/>
      <c r="U14" s="282">
        <f t="shared" si="1"/>
        <v>0</v>
      </c>
      <c r="V14" s="283">
        <f t="shared" si="2"/>
        <v>0</v>
      </c>
    </row>
    <row r="15" spans="1:22" s="276" customFormat="1" ht="21" customHeight="1" x14ac:dyDescent="0.15">
      <c r="A15" s="277" t="s">
        <v>148</v>
      </c>
      <c r="B15" s="263" t="s">
        <v>205</v>
      </c>
      <c r="C15" s="264"/>
      <c r="D15" s="265">
        <v>1</v>
      </c>
      <c r="E15" s="265">
        <v>9010</v>
      </c>
      <c r="F15" s="266" t="s">
        <v>125</v>
      </c>
      <c r="G15" s="267">
        <v>173</v>
      </c>
      <c r="H15" s="265"/>
      <c r="I15" s="265"/>
      <c r="J15" s="268"/>
      <c r="K15" s="269">
        <v>14</v>
      </c>
      <c r="L15" s="270">
        <v>1085</v>
      </c>
      <c r="M15" s="265"/>
      <c r="N15" s="265"/>
      <c r="O15" s="268"/>
      <c r="P15" s="269">
        <v>14</v>
      </c>
      <c r="Q15" s="271"/>
      <c r="R15" s="272">
        <f t="shared" si="0"/>
        <v>0.205513</v>
      </c>
      <c r="S15" s="273"/>
      <c r="T15" s="281"/>
      <c r="U15" s="282">
        <f t="shared" si="1"/>
        <v>0</v>
      </c>
      <c r="V15" s="283">
        <f t="shared" si="2"/>
        <v>0</v>
      </c>
    </row>
    <row r="16" spans="1:22" s="276" customFormat="1" ht="21" customHeight="1" x14ac:dyDescent="0.15">
      <c r="A16" s="277" t="s">
        <v>149</v>
      </c>
      <c r="B16" s="263" t="s">
        <v>206</v>
      </c>
      <c r="C16" s="264"/>
      <c r="D16" s="265">
        <v>1</v>
      </c>
      <c r="E16" s="265">
        <v>9010</v>
      </c>
      <c r="F16" s="266" t="s">
        <v>125</v>
      </c>
      <c r="G16" s="267">
        <v>152</v>
      </c>
      <c r="H16" s="265"/>
      <c r="I16" s="265"/>
      <c r="J16" s="268"/>
      <c r="K16" s="269">
        <v>14</v>
      </c>
      <c r="L16" s="270">
        <v>1085</v>
      </c>
      <c r="M16" s="265"/>
      <c r="N16" s="265"/>
      <c r="O16" s="268"/>
      <c r="P16" s="269">
        <v>14</v>
      </c>
      <c r="Q16" s="271"/>
      <c r="R16" s="272">
        <f t="shared" si="0"/>
        <v>0.18243399999999999</v>
      </c>
      <c r="S16" s="273"/>
      <c r="T16" s="281"/>
      <c r="U16" s="282">
        <f t="shared" si="1"/>
        <v>0</v>
      </c>
      <c r="V16" s="283">
        <f t="shared" si="2"/>
        <v>0</v>
      </c>
    </row>
    <row r="17" spans="1:22" s="276" customFormat="1" ht="21" customHeight="1" x14ac:dyDescent="0.15">
      <c r="A17" s="277" t="s">
        <v>150</v>
      </c>
      <c r="B17" s="263" t="s">
        <v>207</v>
      </c>
      <c r="C17" s="264"/>
      <c r="D17" s="265">
        <v>1</v>
      </c>
      <c r="E17" s="265">
        <v>9010</v>
      </c>
      <c r="F17" s="266" t="s">
        <v>125</v>
      </c>
      <c r="G17" s="267">
        <v>173</v>
      </c>
      <c r="H17" s="265"/>
      <c r="I17" s="265"/>
      <c r="J17" s="268"/>
      <c r="K17" s="269">
        <v>14</v>
      </c>
      <c r="L17" s="270">
        <v>2535</v>
      </c>
      <c r="M17" s="265"/>
      <c r="N17" s="265"/>
      <c r="O17" s="268"/>
      <c r="P17" s="269">
        <v>14</v>
      </c>
      <c r="Q17" s="271"/>
      <c r="R17" s="272">
        <f t="shared" si="0"/>
        <v>0.476663</v>
      </c>
      <c r="S17" s="273"/>
      <c r="T17" s="281"/>
      <c r="U17" s="282">
        <f t="shared" si="1"/>
        <v>0</v>
      </c>
      <c r="V17" s="283">
        <f t="shared" si="2"/>
        <v>0</v>
      </c>
    </row>
    <row r="18" spans="1:22" s="276" customFormat="1" ht="21" customHeight="1" x14ac:dyDescent="0.15">
      <c r="A18" s="277" t="s">
        <v>151</v>
      </c>
      <c r="B18" s="263" t="s">
        <v>208</v>
      </c>
      <c r="C18" s="264"/>
      <c r="D18" s="265">
        <v>2</v>
      </c>
      <c r="E18" s="265">
        <v>9010</v>
      </c>
      <c r="F18" s="266" t="s">
        <v>125</v>
      </c>
      <c r="G18" s="267">
        <v>173</v>
      </c>
      <c r="H18" s="265"/>
      <c r="I18" s="265"/>
      <c r="J18" s="268"/>
      <c r="K18" s="269">
        <v>14</v>
      </c>
      <c r="L18" s="270">
        <v>2535</v>
      </c>
      <c r="M18" s="265"/>
      <c r="N18" s="265"/>
      <c r="O18" s="268"/>
      <c r="P18" s="269">
        <v>14</v>
      </c>
      <c r="Q18" s="271"/>
      <c r="R18" s="272">
        <f t="shared" si="0"/>
        <v>0.95332600000000001</v>
      </c>
      <c r="S18" s="273"/>
      <c r="T18" s="281"/>
      <c r="U18" s="282">
        <f t="shared" si="1"/>
        <v>0</v>
      </c>
      <c r="V18" s="283">
        <f t="shared" si="2"/>
        <v>0</v>
      </c>
    </row>
    <row r="19" spans="1:22" s="276" customFormat="1" ht="21" customHeight="1" x14ac:dyDescent="0.15">
      <c r="A19" s="277" t="s">
        <v>152</v>
      </c>
      <c r="B19" s="263" t="s">
        <v>209</v>
      </c>
      <c r="C19" s="264"/>
      <c r="D19" s="265">
        <v>2</v>
      </c>
      <c r="E19" s="265">
        <v>9010</v>
      </c>
      <c r="F19" s="266" t="s">
        <v>125</v>
      </c>
      <c r="G19" s="267">
        <v>173</v>
      </c>
      <c r="H19" s="265"/>
      <c r="I19" s="265"/>
      <c r="J19" s="268"/>
      <c r="K19" s="269">
        <v>14</v>
      </c>
      <c r="L19" s="270">
        <v>2585</v>
      </c>
      <c r="M19" s="265"/>
      <c r="N19" s="265"/>
      <c r="O19" s="268"/>
      <c r="P19" s="269">
        <v>14</v>
      </c>
      <c r="Q19" s="271"/>
      <c r="R19" s="272">
        <f t="shared" si="0"/>
        <v>0.97202599999999995</v>
      </c>
      <c r="S19" s="273"/>
      <c r="T19" s="284"/>
      <c r="U19" s="285">
        <f t="shared" si="1"/>
        <v>0</v>
      </c>
      <c r="V19" s="286">
        <f t="shared" si="2"/>
        <v>0</v>
      </c>
    </row>
    <row r="20" spans="1:22" s="276" customFormat="1" ht="21" customHeight="1" x14ac:dyDescent="0.15">
      <c r="A20" s="277" t="s">
        <v>153</v>
      </c>
      <c r="B20" s="263" t="s">
        <v>210</v>
      </c>
      <c r="C20" s="264"/>
      <c r="D20" s="265">
        <v>2</v>
      </c>
      <c r="E20" s="265">
        <v>9010</v>
      </c>
      <c r="F20" s="266" t="s">
        <v>125</v>
      </c>
      <c r="G20" s="267">
        <v>152</v>
      </c>
      <c r="H20" s="265"/>
      <c r="I20" s="265"/>
      <c r="J20" s="268"/>
      <c r="K20" s="269">
        <v>14</v>
      </c>
      <c r="L20" s="270">
        <v>2585</v>
      </c>
      <c r="M20" s="265"/>
      <c r="N20" s="265"/>
      <c r="O20" s="268"/>
      <c r="P20" s="269">
        <v>14</v>
      </c>
      <c r="Q20" s="271"/>
      <c r="R20" s="272">
        <f t="shared" si="0"/>
        <v>0.86286799999999997</v>
      </c>
      <c r="S20" s="273"/>
      <c r="U20" s="287">
        <f>SUM(U12:U19)</f>
        <v>210</v>
      </c>
      <c r="V20" s="288">
        <f>SUM(V12:V19)</f>
        <v>205.34555199999997</v>
      </c>
    </row>
    <row r="21" spans="1:22" s="276" customFormat="1" ht="21" customHeight="1" x14ac:dyDescent="0.15">
      <c r="A21" s="277" t="s">
        <v>154</v>
      </c>
      <c r="B21" s="263" t="s">
        <v>211</v>
      </c>
      <c r="C21" s="289"/>
      <c r="D21" s="290">
        <v>2</v>
      </c>
      <c r="E21" s="265">
        <v>9010</v>
      </c>
      <c r="F21" s="266" t="s">
        <v>125</v>
      </c>
      <c r="G21" s="267">
        <v>152</v>
      </c>
      <c r="H21" s="290"/>
      <c r="I21" s="290"/>
      <c r="J21" s="291"/>
      <c r="K21" s="269">
        <v>14</v>
      </c>
      <c r="L21" s="270">
        <v>2535</v>
      </c>
      <c r="M21" s="265"/>
      <c r="N21" s="265"/>
      <c r="O21" s="268"/>
      <c r="P21" s="269">
        <v>14</v>
      </c>
      <c r="Q21" s="292"/>
      <c r="R21" s="293">
        <f t="shared" si="0"/>
        <v>0.84626799999999991</v>
      </c>
      <c r="S21" s="273"/>
      <c r="V21" s="294"/>
    </row>
    <row r="22" spans="1:22" s="276" customFormat="1" ht="21" customHeight="1" x14ac:dyDescent="0.15">
      <c r="A22" s="277" t="s">
        <v>155</v>
      </c>
      <c r="B22" s="263" t="s">
        <v>212</v>
      </c>
      <c r="C22" s="264"/>
      <c r="D22" s="265">
        <v>1</v>
      </c>
      <c r="E22" s="265">
        <v>9010</v>
      </c>
      <c r="F22" s="266" t="s">
        <v>125</v>
      </c>
      <c r="G22" s="267">
        <v>152</v>
      </c>
      <c r="H22" s="290"/>
      <c r="I22" s="265"/>
      <c r="J22" s="268"/>
      <c r="K22" s="269">
        <v>14</v>
      </c>
      <c r="L22" s="270">
        <v>2535</v>
      </c>
      <c r="M22" s="265"/>
      <c r="N22" s="265"/>
      <c r="O22" s="268"/>
      <c r="P22" s="269">
        <v>14</v>
      </c>
      <c r="Q22" s="271"/>
      <c r="R22" s="272">
        <f t="shared" si="0"/>
        <v>0.42313399999999995</v>
      </c>
      <c r="S22" s="273"/>
    </row>
    <row r="23" spans="1:22" s="276" customFormat="1" ht="21" customHeight="1" x14ac:dyDescent="0.15">
      <c r="A23" s="277" t="s">
        <v>156</v>
      </c>
      <c r="B23" s="263" t="s">
        <v>213</v>
      </c>
      <c r="C23" s="264"/>
      <c r="D23" s="265">
        <v>2</v>
      </c>
      <c r="E23" s="265">
        <v>9010</v>
      </c>
      <c r="F23" s="266" t="s">
        <v>125</v>
      </c>
      <c r="G23" s="267">
        <v>390</v>
      </c>
      <c r="H23" s="265"/>
      <c r="I23" s="265"/>
      <c r="J23" s="268"/>
      <c r="K23" s="269">
        <v>14</v>
      </c>
      <c r="L23" s="270">
        <v>2535</v>
      </c>
      <c r="M23" s="265"/>
      <c r="N23" s="265"/>
      <c r="O23" s="268"/>
      <c r="P23" s="269">
        <v>14</v>
      </c>
      <c r="Q23" s="271"/>
      <c r="R23" s="272">
        <f t="shared" si="0"/>
        <v>2.0595919999999999</v>
      </c>
      <c r="S23" s="273"/>
    </row>
    <row r="24" spans="1:22" s="276" customFormat="1" ht="21" customHeight="1" x14ac:dyDescent="0.15">
      <c r="A24" s="277" t="s">
        <v>157</v>
      </c>
      <c r="B24" s="263" t="s">
        <v>214</v>
      </c>
      <c r="C24" s="264"/>
      <c r="D24" s="265">
        <v>2</v>
      </c>
      <c r="E24" s="265">
        <v>9010</v>
      </c>
      <c r="F24" s="266" t="s">
        <v>125</v>
      </c>
      <c r="G24" s="267">
        <v>390</v>
      </c>
      <c r="H24" s="265"/>
      <c r="I24" s="265"/>
      <c r="J24" s="268"/>
      <c r="K24" s="269">
        <v>14</v>
      </c>
      <c r="L24" s="270">
        <v>2585</v>
      </c>
      <c r="M24" s="265"/>
      <c r="N24" s="265"/>
      <c r="O24" s="268"/>
      <c r="P24" s="269">
        <v>14</v>
      </c>
      <c r="Q24" s="271"/>
      <c r="R24" s="272">
        <f t="shared" si="0"/>
        <v>2.0999919999999999</v>
      </c>
      <c r="S24" s="273"/>
    </row>
    <row r="25" spans="1:22" s="276" customFormat="1" ht="21" customHeight="1" x14ac:dyDescent="0.15">
      <c r="A25" s="277" t="s">
        <v>158</v>
      </c>
      <c r="B25" s="263" t="s">
        <v>215</v>
      </c>
      <c r="C25" s="264"/>
      <c r="D25" s="265">
        <v>2</v>
      </c>
      <c r="E25" s="265">
        <v>9010</v>
      </c>
      <c r="F25" s="266" t="s">
        <v>125</v>
      </c>
      <c r="G25" s="267">
        <v>382</v>
      </c>
      <c r="H25" s="265"/>
      <c r="I25" s="265"/>
      <c r="J25" s="268"/>
      <c r="K25" s="269">
        <v>14</v>
      </c>
      <c r="L25" s="270">
        <v>2585</v>
      </c>
      <c r="M25" s="265"/>
      <c r="N25" s="265"/>
      <c r="O25" s="268"/>
      <c r="P25" s="269">
        <v>14</v>
      </c>
      <c r="Q25" s="271"/>
      <c r="R25" s="272">
        <f t="shared" si="0"/>
        <v>2.058408</v>
      </c>
      <c r="S25" s="273"/>
    </row>
    <row r="26" spans="1:22" s="276" customFormat="1" ht="21" customHeight="1" x14ac:dyDescent="0.15">
      <c r="A26" s="277" t="s">
        <v>159</v>
      </c>
      <c r="B26" s="263" t="s">
        <v>216</v>
      </c>
      <c r="C26" s="264"/>
      <c r="D26" s="265">
        <v>2</v>
      </c>
      <c r="E26" s="265">
        <v>9010</v>
      </c>
      <c r="F26" s="266" t="s">
        <v>125</v>
      </c>
      <c r="G26" s="267">
        <v>382</v>
      </c>
      <c r="H26" s="265"/>
      <c r="I26" s="265"/>
      <c r="J26" s="268"/>
      <c r="K26" s="269">
        <v>14</v>
      </c>
      <c r="L26" s="270">
        <v>2535</v>
      </c>
      <c r="M26" s="265"/>
      <c r="N26" s="265"/>
      <c r="O26" s="268"/>
      <c r="P26" s="269">
        <v>14</v>
      </c>
      <c r="Q26" s="271"/>
      <c r="R26" s="272">
        <f t="shared" si="0"/>
        <v>2.0188079999999999</v>
      </c>
      <c r="S26" s="273"/>
    </row>
    <row r="27" spans="1:22" s="276" customFormat="1" ht="21" customHeight="1" x14ac:dyDescent="0.15">
      <c r="A27" s="277" t="s">
        <v>160</v>
      </c>
      <c r="B27" s="263" t="s">
        <v>217</v>
      </c>
      <c r="C27" s="264"/>
      <c r="D27" s="265">
        <v>22</v>
      </c>
      <c r="E27" s="265">
        <v>9010</v>
      </c>
      <c r="F27" s="266" t="s">
        <v>125</v>
      </c>
      <c r="G27" s="267">
        <v>435</v>
      </c>
      <c r="H27" s="265"/>
      <c r="I27" s="265"/>
      <c r="J27" s="268"/>
      <c r="K27" s="269">
        <v>14</v>
      </c>
      <c r="L27" s="270">
        <v>1085</v>
      </c>
      <c r="M27" s="265"/>
      <c r="N27" s="265"/>
      <c r="O27" s="268"/>
      <c r="P27" s="269">
        <v>14</v>
      </c>
      <c r="Q27" s="271"/>
      <c r="R27" s="272">
        <f t="shared" si="0"/>
        <v>10.855922</v>
      </c>
      <c r="S27" s="273"/>
    </row>
    <row r="28" spans="1:22" s="276" customFormat="1" ht="21" customHeight="1" x14ac:dyDescent="0.15">
      <c r="A28" s="277" t="s">
        <v>161</v>
      </c>
      <c r="B28" s="263" t="s">
        <v>218</v>
      </c>
      <c r="C28" s="264"/>
      <c r="D28" s="265">
        <v>1</v>
      </c>
      <c r="E28" s="265">
        <v>9010</v>
      </c>
      <c r="F28" s="266" t="s">
        <v>125</v>
      </c>
      <c r="G28" s="267">
        <v>82</v>
      </c>
      <c r="H28" s="265"/>
      <c r="I28" s="265"/>
      <c r="J28" s="268"/>
      <c r="K28" s="269">
        <v>14</v>
      </c>
      <c r="L28" s="270">
        <v>1085</v>
      </c>
      <c r="M28" s="265"/>
      <c r="N28" s="265"/>
      <c r="O28" s="268"/>
      <c r="P28" s="269">
        <v>14</v>
      </c>
      <c r="Q28" s="271"/>
      <c r="R28" s="272">
        <f t="shared" si="0"/>
        <v>0.105504</v>
      </c>
      <c r="S28" s="273"/>
    </row>
    <row r="29" spans="1:22" s="276" customFormat="1" ht="21" customHeight="1" x14ac:dyDescent="0.15">
      <c r="A29" s="277" t="s">
        <v>162</v>
      </c>
      <c r="B29" s="263" t="s">
        <v>219</v>
      </c>
      <c r="C29" s="264"/>
      <c r="D29" s="265">
        <v>2</v>
      </c>
      <c r="E29" s="265">
        <v>9010</v>
      </c>
      <c r="F29" s="266" t="s">
        <v>125</v>
      </c>
      <c r="G29" s="267">
        <v>82</v>
      </c>
      <c r="H29" s="265"/>
      <c r="I29" s="265"/>
      <c r="J29" s="268"/>
      <c r="K29" s="269">
        <v>14</v>
      </c>
      <c r="L29" s="270">
        <v>2585</v>
      </c>
      <c r="M29" s="265"/>
      <c r="N29" s="265"/>
      <c r="O29" s="268"/>
      <c r="P29" s="269">
        <v>14</v>
      </c>
      <c r="Q29" s="271"/>
      <c r="R29" s="272">
        <f t="shared" si="0"/>
        <v>0.49900799999999995</v>
      </c>
      <c r="S29" s="273"/>
    </row>
    <row r="30" spans="1:22" s="276" customFormat="1" ht="21" customHeight="1" x14ac:dyDescent="0.15">
      <c r="A30" s="277" t="s">
        <v>163</v>
      </c>
      <c r="B30" s="263" t="s">
        <v>220</v>
      </c>
      <c r="C30" s="264"/>
      <c r="D30" s="265">
        <v>2</v>
      </c>
      <c r="E30" s="265">
        <v>9010</v>
      </c>
      <c r="F30" s="266" t="s">
        <v>125</v>
      </c>
      <c r="G30" s="267">
        <v>82</v>
      </c>
      <c r="H30" s="265"/>
      <c r="I30" s="265"/>
      <c r="J30" s="268"/>
      <c r="K30" s="269">
        <v>14</v>
      </c>
      <c r="L30" s="270">
        <v>2535</v>
      </c>
      <c r="M30" s="265"/>
      <c r="N30" s="265"/>
      <c r="O30" s="268"/>
      <c r="P30" s="269">
        <v>14</v>
      </c>
      <c r="Q30" s="271"/>
      <c r="R30" s="272">
        <f t="shared" si="0"/>
        <v>0.48940799999999995</v>
      </c>
      <c r="S30" s="273"/>
    </row>
    <row r="31" spans="1:22" s="276" customFormat="1" ht="21" customHeight="1" x14ac:dyDescent="0.15">
      <c r="A31" s="277" t="s">
        <v>164</v>
      </c>
      <c r="B31" s="263" t="s">
        <v>221</v>
      </c>
      <c r="C31" s="264"/>
      <c r="D31" s="265">
        <v>1</v>
      </c>
      <c r="E31" s="265">
        <v>9010</v>
      </c>
      <c r="F31" s="266" t="s">
        <v>179</v>
      </c>
      <c r="G31" s="267">
        <v>47</v>
      </c>
      <c r="H31" s="265">
        <v>442</v>
      </c>
      <c r="I31" s="265"/>
      <c r="J31" s="268"/>
      <c r="K31" s="269">
        <v>14</v>
      </c>
      <c r="L31" s="270">
        <v>1085</v>
      </c>
      <c r="M31" s="265"/>
      <c r="N31" s="265"/>
      <c r="O31" s="268"/>
      <c r="P31" s="269">
        <v>14</v>
      </c>
      <c r="Q31" s="271"/>
      <c r="R31" s="272">
        <f t="shared" si="0"/>
        <v>0.55279699999999998</v>
      </c>
      <c r="S31" s="273"/>
    </row>
    <row r="32" spans="1:22" s="276" customFormat="1" ht="21" customHeight="1" x14ac:dyDescent="0.15">
      <c r="A32" s="277" t="s">
        <v>165</v>
      </c>
      <c r="B32" s="263" t="s">
        <v>222</v>
      </c>
      <c r="C32" s="264"/>
      <c r="D32" s="265">
        <v>1</v>
      </c>
      <c r="E32" s="265">
        <v>9010</v>
      </c>
      <c r="F32" s="266" t="s">
        <v>179</v>
      </c>
      <c r="G32" s="267">
        <v>47</v>
      </c>
      <c r="H32" s="265">
        <v>292</v>
      </c>
      <c r="I32" s="265"/>
      <c r="J32" s="268"/>
      <c r="K32" s="269">
        <v>14</v>
      </c>
      <c r="L32" s="270">
        <v>1085</v>
      </c>
      <c r="M32" s="265"/>
      <c r="N32" s="265"/>
      <c r="O32" s="268"/>
      <c r="P32" s="269">
        <v>14</v>
      </c>
      <c r="Q32" s="271"/>
      <c r="R32" s="272">
        <f t="shared" si="0"/>
        <v>0.38794699999999999</v>
      </c>
      <c r="S32" s="273"/>
    </row>
    <row r="33" spans="1:19" s="276" customFormat="1" ht="21" customHeight="1" x14ac:dyDescent="0.15">
      <c r="A33" s="277" t="s">
        <v>166</v>
      </c>
      <c r="B33" s="263" t="s">
        <v>223</v>
      </c>
      <c r="C33" s="264"/>
      <c r="D33" s="265">
        <v>1</v>
      </c>
      <c r="E33" s="265">
        <v>9010</v>
      </c>
      <c r="F33" s="266" t="s">
        <v>179</v>
      </c>
      <c r="G33" s="267">
        <v>47</v>
      </c>
      <c r="H33" s="265">
        <v>499</v>
      </c>
      <c r="I33" s="265"/>
      <c r="J33" s="268"/>
      <c r="K33" s="269">
        <v>14</v>
      </c>
      <c r="L33" s="270">
        <v>1085</v>
      </c>
      <c r="M33" s="265"/>
      <c r="N33" s="265"/>
      <c r="O33" s="268"/>
      <c r="P33" s="269">
        <v>14</v>
      </c>
      <c r="Q33" s="271"/>
      <c r="R33" s="272">
        <f t="shared" si="0"/>
        <v>0.61543999999999999</v>
      </c>
      <c r="S33" s="273"/>
    </row>
    <row r="34" spans="1:19" s="276" customFormat="1" ht="21" customHeight="1" x14ac:dyDescent="0.15">
      <c r="A34" s="277" t="s">
        <v>167</v>
      </c>
      <c r="B34" s="263" t="s">
        <v>224</v>
      </c>
      <c r="C34" s="264"/>
      <c r="D34" s="265">
        <v>1</v>
      </c>
      <c r="E34" s="265">
        <v>9010</v>
      </c>
      <c r="F34" s="266" t="s">
        <v>179</v>
      </c>
      <c r="G34" s="267">
        <v>47</v>
      </c>
      <c r="H34" s="265">
        <v>499</v>
      </c>
      <c r="I34" s="265"/>
      <c r="J34" s="268"/>
      <c r="K34" s="269">
        <v>14</v>
      </c>
      <c r="L34" s="270">
        <v>2535</v>
      </c>
      <c r="M34" s="265"/>
      <c r="N34" s="265"/>
      <c r="O34" s="268"/>
      <c r="P34" s="269">
        <v>14</v>
      </c>
      <c r="Q34" s="271"/>
      <c r="R34" s="272">
        <f t="shared" si="0"/>
        <v>1.42744</v>
      </c>
      <c r="S34" s="273"/>
    </row>
    <row r="35" spans="1:19" s="276" customFormat="1" ht="21" customHeight="1" x14ac:dyDescent="0.15">
      <c r="A35" s="277" t="s">
        <v>168</v>
      </c>
      <c r="B35" s="263" t="s">
        <v>225</v>
      </c>
      <c r="C35" s="264"/>
      <c r="D35" s="265">
        <v>2</v>
      </c>
      <c r="E35" s="265">
        <v>9010</v>
      </c>
      <c r="F35" s="266" t="s">
        <v>179</v>
      </c>
      <c r="G35" s="267">
        <v>47</v>
      </c>
      <c r="H35" s="265">
        <v>499</v>
      </c>
      <c r="I35" s="265"/>
      <c r="J35" s="268"/>
      <c r="K35" s="269">
        <v>14</v>
      </c>
      <c r="L35" s="270">
        <v>2535</v>
      </c>
      <c r="M35" s="265"/>
      <c r="N35" s="265"/>
      <c r="O35" s="268"/>
      <c r="P35" s="269">
        <v>14</v>
      </c>
      <c r="Q35" s="271"/>
      <c r="R35" s="272">
        <f t="shared" si="0"/>
        <v>2.8548800000000001</v>
      </c>
      <c r="S35" s="273"/>
    </row>
    <row r="36" spans="1:19" s="276" customFormat="1" ht="21" customHeight="1" x14ac:dyDescent="0.15">
      <c r="A36" s="277" t="s">
        <v>169</v>
      </c>
      <c r="B36" s="263" t="s">
        <v>226</v>
      </c>
      <c r="C36" s="264"/>
      <c r="D36" s="265">
        <v>2</v>
      </c>
      <c r="E36" s="265">
        <v>9010</v>
      </c>
      <c r="F36" s="266" t="s">
        <v>179</v>
      </c>
      <c r="G36" s="267">
        <v>47</v>
      </c>
      <c r="H36" s="265">
        <v>499</v>
      </c>
      <c r="I36" s="265"/>
      <c r="J36" s="268"/>
      <c r="K36" s="269">
        <v>14</v>
      </c>
      <c r="L36" s="270">
        <v>2585</v>
      </c>
      <c r="M36" s="265"/>
      <c r="N36" s="265"/>
      <c r="O36" s="268"/>
      <c r="P36" s="269">
        <v>14</v>
      </c>
      <c r="Q36" s="271"/>
      <c r="R36" s="272">
        <f t="shared" si="0"/>
        <v>2.9108799999999997</v>
      </c>
      <c r="S36" s="273"/>
    </row>
    <row r="37" spans="1:19" s="276" customFormat="1" ht="21" customHeight="1" x14ac:dyDescent="0.15">
      <c r="A37" s="277" t="s">
        <v>170</v>
      </c>
      <c r="B37" s="263" t="s">
        <v>227</v>
      </c>
      <c r="C37" s="264"/>
      <c r="D37" s="265">
        <v>2</v>
      </c>
      <c r="E37" s="265">
        <v>9010</v>
      </c>
      <c r="F37" s="266" t="s">
        <v>179</v>
      </c>
      <c r="G37" s="267">
        <v>47</v>
      </c>
      <c r="H37" s="265">
        <v>442</v>
      </c>
      <c r="I37" s="265"/>
      <c r="J37" s="268"/>
      <c r="K37" s="269">
        <v>14</v>
      </c>
      <c r="L37" s="270">
        <v>2535</v>
      </c>
      <c r="M37" s="265"/>
      <c r="N37" s="265"/>
      <c r="O37" s="268"/>
      <c r="P37" s="269">
        <v>14</v>
      </c>
      <c r="Q37" s="271"/>
      <c r="R37" s="272">
        <f t="shared" si="0"/>
        <v>2.5642939999999999</v>
      </c>
      <c r="S37" s="273"/>
    </row>
    <row r="38" spans="1:19" s="276" customFormat="1" ht="21" customHeight="1" x14ac:dyDescent="0.15">
      <c r="A38" s="277" t="s">
        <v>171</v>
      </c>
      <c r="B38" s="263" t="s">
        <v>228</v>
      </c>
      <c r="C38" s="264"/>
      <c r="D38" s="265">
        <v>2</v>
      </c>
      <c r="E38" s="265">
        <v>9010</v>
      </c>
      <c r="F38" s="266" t="s">
        <v>179</v>
      </c>
      <c r="G38" s="267">
        <v>47</v>
      </c>
      <c r="H38" s="265">
        <v>442</v>
      </c>
      <c r="I38" s="265"/>
      <c r="J38" s="268"/>
      <c r="K38" s="269">
        <v>14</v>
      </c>
      <c r="L38" s="270">
        <v>2535</v>
      </c>
      <c r="M38" s="265"/>
      <c r="N38" s="265"/>
      <c r="O38" s="268"/>
      <c r="P38" s="269">
        <v>14</v>
      </c>
      <c r="Q38" s="271"/>
      <c r="R38" s="272">
        <f t="shared" si="0"/>
        <v>2.5642939999999999</v>
      </c>
      <c r="S38" s="273"/>
    </row>
    <row r="39" spans="1:19" s="276" customFormat="1" ht="21" customHeight="1" x14ac:dyDescent="0.15">
      <c r="A39" s="277" t="s">
        <v>172</v>
      </c>
      <c r="B39" s="263" t="s">
        <v>229</v>
      </c>
      <c r="C39" s="289"/>
      <c r="D39" s="265">
        <v>2</v>
      </c>
      <c r="E39" s="265">
        <v>9010</v>
      </c>
      <c r="F39" s="266" t="s">
        <v>179</v>
      </c>
      <c r="G39" s="267">
        <v>47</v>
      </c>
      <c r="H39" s="265">
        <v>442</v>
      </c>
      <c r="I39" s="265"/>
      <c r="J39" s="268"/>
      <c r="K39" s="269">
        <v>14</v>
      </c>
      <c r="L39" s="270">
        <v>2585</v>
      </c>
      <c r="M39" s="265"/>
      <c r="N39" s="265"/>
      <c r="O39" s="268"/>
      <c r="P39" s="269">
        <v>14</v>
      </c>
      <c r="Q39" s="292"/>
      <c r="R39" s="272">
        <f t="shared" si="0"/>
        <v>2.6145939999999999</v>
      </c>
      <c r="S39" s="273"/>
    </row>
    <row r="40" spans="1:19" s="276" customFormat="1" ht="21" customHeight="1" x14ac:dyDescent="0.15">
      <c r="A40" s="262" t="s">
        <v>173</v>
      </c>
      <c r="B40" s="263" t="s">
        <v>230</v>
      </c>
      <c r="C40" s="289"/>
      <c r="D40" s="290">
        <v>2</v>
      </c>
      <c r="E40" s="265">
        <v>9010</v>
      </c>
      <c r="F40" s="266" t="s">
        <v>179</v>
      </c>
      <c r="G40" s="267">
        <v>47</v>
      </c>
      <c r="H40" s="265">
        <v>442</v>
      </c>
      <c r="I40" s="265"/>
      <c r="J40" s="268"/>
      <c r="K40" s="269">
        <v>14</v>
      </c>
      <c r="L40" s="270">
        <v>2585</v>
      </c>
      <c r="M40" s="265"/>
      <c r="N40" s="265"/>
      <c r="O40" s="268"/>
      <c r="P40" s="269">
        <v>14</v>
      </c>
      <c r="Q40" s="271"/>
      <c r="R40" s="272">
        <f t="shared" si="0"/>
        <v>2.6145939999999999</v>
      </c>
      <c r="S40" s="273"/>
    </row>
    <row r="41" spans="1:19" s="276" customFormat="1" ht="21" customHeight="1" x14ac:dyDescent="0.15">
      <c r="A41" s="277" t="s">
        <v>174</v>
      </c>
      <c r="B41" s="263" t="s">
        <v>231</v>
      </c>
      <c r="C41" s="264"/>
      <c r="D41" s="265">
        <v>2</v>
      </c>
      <c r="E41" s="265">
        <v>9010</v>
      </c>
      <c r="F41" s="266" t="s">
        <v>179</v>
      </c>
      <c r="G41" s="267">
        <v>47</v>
      </c>
      <c r="H41" s="265">
        <v>418</v>
      </c>
      <c r="I41" s="265"/>
      <c r="J41" s="268"/>
      <c r="K41" s="269">
        <v>14</v>
      </c>
      <c r="L41" s="270">
        <v>2535</v>
      </c>
      <c r="M41" s="265"/>
      <c r="N41" s="265"/>
      <c r="O41" s="268"/>
      <c r="P41" s="269">
        <v>14</v>
      </c>
      <c r="Q41" s="271"/>
      <c r="R41" s="272">
        <f t="shared" si="0"/>
        <v>2.4419420000000001</v>
      </c>
      <c r="S41" s="273"/>
    </row>
    <row r="42" spans="1:19" s="276" customFormat="1" ht="21" customHeight="1" x14ac:dyDescent="0.15">
      <c r="A42" s="277" t="s">
        <v>175</v>
      </c>
      <c r="B42" s="263" t="s">
        <v>232</v>
      </c>
      <c r="C42" s="264"/>
      <c r="D42" s="265">
        <v>2</v>
      </c>
      <c r="E42" s="265">
        <v>9010</v>
      </c>
      <c r="F42" s="266" t="s">
        <v>179</v>
      </c>
      <c r="G42" s="267">
        <v>47</v>
      </c>
      <c r="H42" s="265">
        <v>418</v>
      </c>
      <c r="I42" s="265"/>
      <c r="J42" s="268"/>
      <c r="K42" s="269">
        <v>14</v>
      </c>
      <c r="L42" s="270">
        <v>2585</v>
      </c>
      <c r="M42" s="265"/>
      <c r="N42" s="265"/>
      <c r="O42" s="268"/>
      <c r="P42" s="269">
        <v>14</v>
      </c>
      <c r="Q42" s="271"/>
      <c r="R42" s="272">
        <f t="shared" si="0"/>
        <v>2.4898419999999999</v>
      </c>
      <c r="S42" s="273"/>
    </row>
    <row r="43" spans="1:19" s="276" customFormat="1" ht="21" customHeight="1" x14ac:dyDescent="0.15">
      <c r="A43" s="277" t="s">
        <v>176</v>
      </c>
      <c r="B43" s="263" t="s">
        <v>233</v>
      </c>
      <c r="C43" s="264"/>
      <c r="D43" s="265">
        <v>1</v>
      </c>
      <c r="E43" s="265">
        <v>9010</v>
      </c>
      <c r="F43" s="266" t="s">
        <v>179</v>
      </c>
      <c r="G43" s="267">
        <v>47</v>
      </c>
      <c r="H43" s="265">
        <v>292</v>
      </c>
      <c r="I43" s="265"/>
      <c r="J43" s="268"/>
      <c r="K43" s="269">
        <v>14</v>
      </c>
      <c r="L43" s="270">
        <v>2437</v>
      </c>
      <c r="M43" s="265"/>
      <c r="N43" s="265"/>
      <c r="O43" s="268"/>
      <c r="P43" s="269">
        <v>14</v>
      </c>
      <c r="Q43" s="271"/>
      <c r="R43" s="272">
        <f t="shared" si="0"/>
        <v>0.86520299999999994</v>
      </c>
      <c r="S43" s="273"/>
    </row>
    <row r="44" spans="1:19" s="276" customFormat="1" ht="21" customHeight="1" x14ac:dyDescent="0.15">
      <c r="A44" s="277" t="s">
        <v>177</v>
      </c>
      <c r="B44" s="263" t="s">
        <v>234</v>
      </c>
      <c r="C44" s="264"/>
      <c r="D44" s="265">
        <v>2</v>
      </c>
      <c r="E44" s="265">
        <v>9010</v>
      </c>
      <c r="F44" s="266" t="s">
        <v>179</v>
      </c>
      <c r="G44" s="267">
        <v>47</v>
      </c>
      <c r="H44" s="265">
        <v>462</v>
      </c>
      <c r="I44" s="265"/>
      <c r="J44" s="268"/>
      <c r="K44" s="269">
        <v>14</v>
      </c>
      <c r="L44" s="270">
        <v>2585</v>
      </c>
      <c r="M44" s="265"/>
      <c r="N44" s="265"/>
      <c r="O44" s="268"/>
      <c r="P44" s="269">
        <v>14</v>
      </c>
      <c r="Q44" s="271"/>
      <c r="R44" s="272">
        <f t="shared" si="0"/>
        <v>2.7185539999999997</v>
      </c>
      <c r="S44" s="273"/>
    </row>
    <row r="45" spans="1:19" s="276" customFormat="1" ht="21" customHeight="1" x14ac:dyDescent="0.15">
      <c r="A45" s="277" t="s">
        <v>178</v>
      </c>
      <c r="B45" s="263" t="s">
        <v>235</v>
      </c>
      <c r="C45" s="264"/>
      <c r="D45" s="265">
        <v>2</v>
      </c>
      <c r="E45" s="265">
        <v>9010</v>
      </c>
      <c r="F45" s="266" t="s">
        <v>179</v>
      </c>
      <c r="G45" s="267">
        <v>47</v>
      </c>
      <c r="H45" s="265">
        <v>462</v>
      </c>
      <c r="I45" s="265"/>
      <c r="J45" s="268"/>
      <c r="K45" s="269">
        <v>14</v>
      </c>
      <c r="L45" s="270">
        <v>2535</v>
      </c>
      <c r="M45" s="265"/>
      <c r="N45" s="265"/>
      <c r="O45" s="268"/>
      <c r="P45" s="269">
        <v>14</v>
      </c>
      <c r="Q45" s="271"/>
      <c r="R45" s="272">
        <f t="shared" si="0"/>
        <v>2.6662539999999999</v>
      </c>
      <c r="S45" s="273"/>
    </row>
    <row r="46" spans="1:19" s="276" customFormat="1" ht="21" customHeight="1" x14ac:dyDescent="0.15">
      <c r="A46" s="277" t="s">
        <v>187</v>
      </c>
      <c r="B46" s="263" t="s">
        <v>236</v>
      </c>
      <c r="C46" s="264"/>
      <c r="D46" s="265">
        <v>36</v>
      </c>
      <c r="E46" s="265">
        <v>9010</v>
      </c>
      <c r="F46" s="266" t="s">
        <v>189</v>
      </c>
      <c r="G46" s="267">
        <v>435</v>
      </c>
      <c r="H46" s="265"/>
      <c r="I46" s="265"/>
      <c r="J46" s="268"/>
      <c r="K46" s="269">
        <v>14</v>
      </c>
      <c r="L46" s="270">
        <v>2487</v>
      </c>
      <c r="M46" s="265">
        <v>47</v>
      </c>
      <c r="N46" s="265"/>
      <c r="O46" s="268"/>
      <c r="P46" s="269">
        <v>14</v>
      </c>
      <c r="Q46" s="271"/>
      <c r="R46" s="272">
        <f t="shared" si="0"/>
        <v>41.185871999999996</v>
      </c>
      <c r="S46" s="273"/>
    </row>
    <row r="47" spans="1:19" s="276" customFormat="1" ht="21" customHeight="1" x14ac:dyDescent="0.15">
      <c r="A47" s="277" t="s">
        <v>180</v>
      </c>
      <c r="B47" s="263" t="s">
        <v>237</v>
      </c>
      <c r="C47" s="264"/>
      <c r="D47" s="265">
        <v>1</v>
      </c>
      <c r="E47" s="265">
        <v>9010</v>
      </c>
      <c r="F47" s="266" t="s">
        <v>189</v>
      </c>
      <c r="G47" s="267">
        <v>380</v>
      </c>
      <c r="H47" s="265"/>
      <c r="I47" s="265"/>
      <c r="J47" s="268"/>
      <c r="K47" s="269">
        <v>14</v>
      </c>
      <c r="L47" s="270">
        <v>2487</v>
      </c>
      <c r="M47" s="265">
        <v>47</v>
      </c>
      <c r="N47" s="265"/>
      <c r="O47" s="268"/>
      <c r="P47" s="269">
        <v>14</v>
      </c>
      <c r="Q47" s="271"/>
      <c r="R47" s="272">
        <f t="shared" si="0"/>
        <v>1.0039119999999999</v>
      </c>
      <c r="S47" s="273"/>
    </row>
    <row r="48" spans="1:19" s="276" customFormat="1" ht="21" customHeight="1" x14ac:dyDescent="0.15">
      <c r="A48" s="277" t="s">
        <v>181</v>
      </c>
      <c r="B48" s="263" t="s">
        <v>238</v>
      </c>
      <c r="C48" s="264"/>
      <c r="D48" s="265">
        <v>1</v>
      </c>
      <c r="E48" s="265">
        <v>9010</v>
      </c>
      <c r="F48" s="266" t="s">
        <v>189</v>
      </c>
      <c r="G48" s="267">
        <v>150</v>
      </c>
      <c r="H48" s="265"/>
      <c r="I48" s="265"/>
      <c r="J48" s="268"/>
      <c r="K48" s="269">
        <v>14</v>
      </c>
      <c r="L48" s="270">
        <v>2492</v>
      </c>
      <c r="M48" s="265">
        <v>47</v>
      </c>
      <c r="N48" s="265"/>
      <c r="O48" s="268"/>
      <c r="P48" s="269">
        <v>14</v>
      </c>
      <c r="Q48" s="271"/>
      <c r="R48" s="272">
        <f t="shared" si="0"/>
        <v>0.41869200000000001</v>
      </c>
      <c r="S48" s="273"/>
    </row>
    <row r="49" spans="1:19" s="276" customFormat="1" ht="21" customHeight="1" x14ac:dyDescent="0.15">
      <c r="A49" s="277" t="s">
        <v>182</v>
      </c>
      <c r="B49" s="263" t="s">
        <v>239</v>
      </c>
      <c r="C49" s="264"/>
      <c r="D49" s="265">
        <v>1</v>
      </c>
      <c r="E49" s="265">
        <v>9010</v>
      </c>
      <c r="F49" s="266" t="s">
        <v>189</v>
      </c>
      <c r="G49" s="267">
        <v>152</v>
      </c>
      <c r="H49" s="265"/>
      <c r="I49" s="265"/>
      <c r="J49" s="268"/>
      <c r="K49" s="269">
        <v>14</v>
      </c>
      <c r="L49" s="270">
        <v>2492</v>
      </c>
      <c r="M49" s="265">
        <v>47</v>
      </c>
      <c r="N49" s="265"/>
      <c r="O49" s="268"/>
      <c r="P49" s="269">
        <v>14</v>
      </c>
      <c r="Q49" s="271"/>
      <c r="R49" s="272">
        <f t="shared" si="0"/>
        <v>0.42379800000000001</v>
      </c>
      <c r="S49" s="273"/>
    </row>
    <row r="50" spans="1:19" s="276" customFormat="1" ht="21" customHeight="1" x14ac:dyDescent="0.15">
      <c r="A50" s="277" t="s">
        <v>183</v>
      </c>
      <c r="B50" s="263" t="s">
        <v>240</v>
      </c>
      <c r="C50" s="264"/>
      <c r="D50" s="265">
        <v>1</v>
      </c>
      <c r="E50" s="265">
        <v>9010</v>
      </c>
      <c r="F50" s="266" t="s">
        <v>189</v>
      </c>
      <c r="G50" s="267">
        <v>80</v>
      </c>
      <c r="H50" s="265"/>
      <c r="I50" s="265"/>
      <c r="J50" s="268"/>
      <c r="K50" s="269">
        <v>14</v>
      </c>
      <c r="L50" s="270">
        <v>2437</v>
      </c>
      <c r="M50" s="265">
        <v>47</v>
      </c>
      <c r="N50" s="265"/>
      <c r="O50" s="268"/>
      <c r="P50" s="269">
        <v>14</v>
      </c>
      <c r="Q50" s="271"/>
      <c r="R50" s="272">
        <f t="shared" si="0"/>
        <v>0.23481199999999999</v>
      </c>
      <c r="S50" s="273"/>
    </row>
    <row r="51" spans="1:19" s="276" customFormat="1" ht="21" customHeight="1" x14ac:dyDescent="0.15">
      <c r="A51" s="277" t="s">
        <v>134</v>
      </c>
      <c r="B51" s="263" t="s">
        <v>241</v>
      </c>
      <c r="C51" s="264"/>
      <c r="D51" s="265">
        <v>2</v>
      </c>
      <c r="E51" s="265">
        <v>9010</v>
      </c>
      <c r="F51" s="266" t="s">
        <v>189</v>
      </c>
      <c r="G51" s="267">
        <v>435</v>
      </c>
      <c r="H51" s="265"/>
      <c r="I51" s="265"/>
      <c r="J51" s="268"/>
      <c r="K51" s="269">
        <v>14</v>
      </c>
      <c r="L51" s="270">
        <v>2437</v>
      </c>
      <c r="M51" s="265">
        <v>47</v>
      </c>
      <c r="N51" s="265"/>
      <c r="O51" s="268"/>
      <c r="P51" s="269">
        <v>14</v>
      </c>
      <c r="Q51" s="271"/>
      <c r="R51" s="272">
        <f t="shared" si="0"/>
        <v>2.243204</v>
      </c>
      <c r="S51" s="273"/>
    </row>
    <row r="52" spans="1:19" s="276" customFormat="1" ht="21" customHeight="1" x14ac:dyDescent="0.15">
      <c r="A52" s="277" t="s">
        <v>188</v>
      </c>
      <c r="B52" s="263" t="s">
        <v>242</v>
      </c>
      <c r="C52" s="264"/>
      <c r="D52" s="265">
        <v>1</v>
      </c>
      <c r="E52" s="265">
        <v>9010</v>
      </c>
      <c r="F52" s="266" t="s">
        <v>189</v>
      </c>
      <c r="G52" s="267">
        <v>380</v>
      </c>
      <c r="H52" s="265"/>
      <c r="I52" s="265"/>
      <c r="J52" s="268"/>
      <c r="K52" s="269">
        <v>14</v>
      </c>
      <c r="L52" s="270">
        <v>2437</v>
      </c>
      <c r="M52" s="265">
        <v>47</v>
      </c>
      <c r="N52" s="265"/>
      <c r="O52" s="268"/>
      <c r="P52" s="269">
        <v>14</v>
      </c>
      <c r="Q52" s="271"/>
      <c r="R52" s="272">
        <f t="shared" si="0"/>
        <v>0.98421199999999998</v>
      </c>
      <c r="S52" s="273"/>
    </row>
    <row r="53" spans="1:19" s="276" customFormat="1" ht="21" customHeight="1" x14ac:dyDescent="0.15">
      <c r="A53" s="277" t="s">
        <v>184</v>
      </c>
      <c r="B53" s="263" t="s">
        <v>243</v>
      </c>
      <c r="C53" s="264"/>
      <c r="D53" s="265">
        <v>1</v>
      </c>
      <c r="E53" s="265">
        <v>9010</v>
      </c>
      <c r="F53" s="266" t="s">
        <v>189</v>
      </c>
      <c r="G53" s="267">
        <v>382</v>
      </c>
      <c r="H53" s="265"/>
      <c r="I53" s="265"/>
      <c r="J53" s="268"/>
      <c r="K53" s="269">
        <v>14</v>
      </c>
      <c r="L53" s="270">
        <v>2437</v>
      </c>
      <c r="M53" s="265">
        <v>47</v>
      </c>
      <c r="N53" s="265"/>
      <c r="O53" s="268"/>
      <c r="P53" s="269">
        <v>14</v>
      </c>
      <c r="Q53" s="271"/>
      <c r="R53" s="272">
        <f t="shared" si="0"/>
        <v>0.98920799999999998</v>
      </c>
      <c r="S53" s="273"/>
    </row>
    <row r="54" spans="1:19" s="276" customFormat="1" ht="21" customHeight="1" x14ac:dyDescent="0.15">
      <c r="A54" s="277" t="s">
        <v>185</v>
      </c>
      <c r="B54" s="263" t="s">
        <v>244</v>
      </c>
      <c r="C54" s="264"/>
      <c r="D54" s="265">
        <v>1</v>
      </c>
      <c r="E54" s="265">
        <v>9010</v>
      </c>
      <c r="F54" s="266" t="s">
        <v>189</v>
      </c>
      <c r="G54" s="267">
        <v>82</v>
      </c>
      <c r="H54" s="265"/>
      <c r="I54" s="265"/>
      <c r="J54" s="268"/>
      <c r="K54" s="269">
        <v>14</v>
      </c>
      <c r="L54" s="270">
        <v>2487</v>
      </c>
      <c r="M54" s="265">
        <v>47</v>
      </c>
      <c r="N54" s="265"/>
      <c r="O54" s="268"/>
      <c r="P54" s="269">
        <v>14</v>
      </c>
      <c r="Q54" s="271"/>
      <c r="R54" s="272">
        <f t="shared" si="0"/>
        <v>0.24460799999999999</v>
      </c>
      <c r="S54" s="273"/>
    </row>
    <row r="55" spans="1:19" s="276" customFormat="1" ht="21" customHeight="1" x14ac:dyDescent="0.15">
      <c r="A55" s="277" t="s">
        <v>186</v>
      </c>
      <c r="B55" s="263" t="s">
        <v>245</v>
      </c>
      <c r="C55" s="264"/>
      <c r="D55" s="265">
        <v>21</v>
      </c>
      <c r="E55" s="265">
        <v>9010</v>
      </c>
      <c r="F55" s="266" t="s">
        <v>189</v>
      </c>
      <c r="G55" s="267">
        <v>435</v>
      </c>
      <c r="H55" s="265"/>
      <c r="I55" s="265"/>
      <c r="J55" s="268"/>
      <c r="K55" s="269">
        <v>14</v>
      </c>
      <c r="L55" s="270">
        <v>2487</v>
      </c>
      <c r="M55" s="265">
        <v>47</v>
      </c>
      <c r="N55" s="265"/>
      <c r="O55" s="268"/>
      <c r="P55" s="269">
        <v>14</v>
      </c>
      <c r="Q55" s="271"/>
      <c r="R55" s="272">
        <f t="shared" si="0"/>
        <v>24.025091999999997</v>
      </c>
      <c r="S55" s="273"/>
    </row>
    <row r="56" spans="1:19" s="276" customFormat="1" ht="21" customHeight="1" x14ac:dyDescent="0.15">
      <c r="A56" s="277" t="s">
        <v>190</v>
      </c>
      <c r="B56" s="263" t="s">
        <v>246</v>
      </c>
      <c r="C56" s="264"/>
      <c r="D56" s="265">
        <v>1</v>
      </c>
      <c r="E56" s="265">
        <v>9010</v>
      </c>
      <c r="F56" s="266" t="s">
        <v>194</v>
      </c>
      <c r="G56" s="267">
        <v>47</v>
      </c>
      <c r="H56" s="265">
        <v>442</v>
      </c>
      <c r="I56" s="265"/>
      <c r="J56" s="268"/>
      <c r="K56" s="269">
        <v>14</v>
      </c>
      <c r="L56" s="270">
        <v>2487</v>
      </c>
      <c r="M56" s="265">
        <v>47</v>
      </c>
      <c r="N56" s="265"/>
      <c r="O56" s="268"/>
      <c r="P56" s="269">
        <v>14</v>
      </c>
      <c r="Q56" s="271"/>
      <c r="R56" s="272">
        <f t="shared" si="0"/>
        <v>1.281644</v>
      </c>
      <c r="S56" s="273"/>
    </row>
    <row r="57" spans="1:19" s="276" customFormat="1" ht="21" customHeight="1" x14ac:dyDescent="0.15">
      <c r="A57" s="277" t="s">
        <v>191</v>
      </c>
      <c r="B57" s="263" t="s">
        <v>247</v>
      </c>
      <c r="C57" s="264"/>
      <c r="D57" s="265">
        <v>1</v>
      </c>
      <c r="E57" s="265">
        <v>9010</v>
      </c>
      <c r="F57" s="266" t="s">
        <v>194</v>
      </c>
      <c r="G57" s="267">
        <v>292</v>
      </c>
      <c r="H57" s="265">
        <v>47</v>
      </c>
      <c r="I57" s="265"/>
      <c r="J57" s="268"/>
      <c r="K57" s="269">
        <v>14</v>
      </c>
      <c r="L57" s="270">
        <v>2487</v>
      </c>
      <c r="M57" s="265">
        <v>47</v>
      </c>
      <c r="N57" s="265"/>
      <c r="O57" s="268"/>
      <c r="P57" s="269">
        <v>14</v>
      </c>
      <c r="Q57" s="271"/>
      <c r="R57" s="272">
        <f t="shared" si="0"/>
        <v>0.89944399999999991</v>
      </c>
      <c r="S57" s="273"/>
    </row>
    <row r="58" spans="1:19" s="276" customFormat="1" ht="21" customHeight="1" x14ac:dyDescent="0.15">
      <c r="A58" s="277" t="s">
        <v>192</v>
      </c>
      <c r="B58" s="263" t="s">
        <v>248</v>
      </c>
      <c r="C58" s="264"/>
      <c r="D58" s="265">
        <v>1</v>
      </c>
      <c r="E58" s="265">
        <v>9010</v>
      </c>
      <c r="F58" s="266" t="s">
        <v>194</v>
      </c>
      <c r="G58" s="267">
        <v>499</v>
      </c>
      <c r="H58" s="265">
        <v>47</v>
      </c>
      <c r="I58" s="265"/>
      <c r="J58" s="268"/>
      <c r="K58" s="269">
        <v>14</v>
      </c>
      <c r="L58" s="270">
        <v>2492</v>
      </c>
      <c r="M58" s="265">
        <v>47</v>
      </c>
      <c r="N58" s="265"/>
      <c r="O58" s="268"/>
      <c r="P58" s="269">
        <v>14</v>
      </c>
      <c r="Q58" s="271"/>
      <c r="R58" s="272">
        <f t="shared" si="0"/>
        <v>1.4296799999999998</v>
      </c>
      <c r="S58" s="273"/>
    </row>
    <row r="59" spans="1:19" s="276" customFormat="1" ht="21" customHeight="1" x14ac:dyDescent="0.15">
      <c r="A59" s="277" t="s">
        <v>193</v>
      </c>
      <c r="B59" s="263" t="s">
        <v>249</v>
      </c>
      <c r="C59" s="264"/>
      <c r="D59" s="265">
        <v>1</v>
      </c>
      <c r="E59" s="265">
        <v>9010</v>
      </c>
      <c r="F59" s="266" t="s">
        <v>194</v>
      </c>
      <c r="G59" s="267">
        <v>462</v>
      </c>
      <c r="H59" s="265">
        <v>47</v>
      </c>
      <c r="I59" s="265"/>
      <c r="J59" s="268"/>
      <c r="K59" s="269">
        <v>14</v>
      </c>
      <c r="L59" s="270">
        <v>2437</v>
      </c>
      <c r="M59" s="265">
        <v>47</v>
      </c>
      <c r="N59" s="265"/>
      <c r="O59" s="268"/>
      <c r="P59" s="269">
        <v>14</v>
      </c>
      <c r="Q59" s="271"/>
      <c r="R59" s="272">
        <f t="shared" si="0"/>
        <v>1.306454</v>
      </c>
      <c r="S59" s="273"/>
    </row>
    <row r="60" spans="1:19" s="276" customFormat="1" ht="21" customHeight="1" x14ac:dyDescent="0.15">
      <c r="A60" s="277" t="s">
        <v>195</v>
      </c>
      <c r="B60" s="263" t="s">
        <v>250</v>
      </c>
      <c r="C60" s="264"/>
      <c r="D60" s="265">
        <v>4</v>
      </c>
      <c r="E60" s="265">
        <v>9010</v>
      </c>
      <c r="F60" s="266" t="s">
        <v>200</v>
      </c>
      <c r="G60" s="267">
        <v>80</v>
      </c>
      <c r="H60" s="265">
        <v>560</v>
      </c>
      <c r="I60" s="265">
        <v>287</v>
      </c>
      <c r="J60" s="268">
        <v>60</v>
      </c>
      <c r="K60" s="269">
        <v>14</v>
      </c>
      <c r="L60" s="270">
        <v>2685</v>
      </c>
      <c r="M60" s="265"/>
      <c r="N60" s="265"/>
      <c r="O60" s="268"/>
      <c r="P60" s="269">
        <v>14</v>
      </c>
      <c r="Q60" s="271"/>
      <c r="R60" s="272">
        <f t="shared" si="0"/>
        <v>10.806796</v>
      </c>
      <c r="S60" s="273"/>
    </row>
    <row r="61" spans="1:19" s="276" customFormat="1" ht="21" customHeight="1" x14ac:dyDescent="0.15">
      <c r="A61" s="277" t="s">
        <v>196</v>
      </c>
      <c r="B61" s="263" t="s">
        <v>251</v>
      </c>
      <c r="C61" s="264"/>
      <c r="D61" s="265">
        <v>2</v>
      </c>
      <c r="E61" s="265">
        <v>9010</v>
      </c>
      <c r="F61" s="266" t="s">
        <v>200</v>
      </c>
      <c r="G61" s="267">
        <v>80</v>
      </c>
      <c r="H61" s="265">
        <v>560</v>
      </c>
      <c r="I61" s="265">
        <v>287</v>
      </c>
      <c r="J61" s="268">
        <v>60</v>
      </c>
      <c r="K61" s="269">
        <v>14</v>
      </c>
      <c r="L61" s="270">
        <v>3585</v>
      </c>
      <c r="M61" s="265"/>
      <c r="N61" s="265"/>
      <c r="O61" s="268"/>
      <c r="P61" s="269">
        <v>14</v>
      </c>
      <c r="Q61" s="271"/>
      <c r="R61" s="272">
        <f t="shared" si="0"/>
        <v>7.2051979999999993</v>
      </c>
      <c r="S61" s="273"/>
    </row>
    <row r="62" spans="1:19" s="276" customFormat="1" ht="21" customHeight="1" x14ac:dyDescent="0.15">
      <c r="A62" s="277" t="s">
        <v>197</v>
      </c>
      <c r="B62" s="263" t="s">
        <v>252</v>
      </c>
      <c r="C62" s="264"/>
      <c r="D62" s="265">
        <v>5</v>
      </c>
      <c r="E62" s="265">
        <v>9010</v>
      </c>
      <c r="F62" s="266" t="s">
        <v>200</v>
      </c>
      <c r="G62" s="267">
        <v>80</v>
      </c>
      <c r="H62" s="265">
        <v>560</v>
      </c>
      <c r="I62" s="265">
        <v>287</v>
      </c>
      <c r="J62" s="268">
        <v>60</v>
      </c>
      <c r="K62" s="269">
        <v>14</v>
      </c>
      <c r="L62" s="270">
        <v>3135</v>
      </c>
      <c r="M62" s="265"/>
      <c r="N62" s="265"/>
      <c r="O62" s="268"/>
      <c r="P62" s="269">
        <v>14</v>
      </c>
      <c r="Q62" s="271"/>
      <c r="R62" s="272">
        <f t="shared" si="0"/>
        <v>15.760745</v>
      </c>
      <c r="S62" s="273"/>
    </row>
    <row r="63" spans="1:19" s="276" customFormat="1" ht="21" customHeight="1" x14ac:dyDescent="0.15">
      <c r="A63" s="277" t="s">
        <v>198</v>
      </c>
      <c r="B63" s="263" t="s">
        <v>253</v>
      </c>
      <c r="C63" s="264"/>
      <c r="D63" s="265">
        <v>1</v>
      </c>
      <c r="E63" s="265">
        <v>9010</v>
      </c>
      <c r="F63" s="266" t="s">
        <v>200</v>
      </c>
      <c r="G63" s="267">
        <v>80</v>
      </c>
      <c r="H63" s="265">
        <v>560</v>
      </c>
      <c r="I63" s="265">
        <v>287</v>
      </c>
      <c r="J63" s="268">
        <v>60</v>
      </c>
      <c r="K63" s="269">
        <v>14</v>
      </c>
      <c r="L63" s="270">
        <v>2235</v>
      </c>
      <c r="M63" s="265"/>
      <c r="N63" s="265"/>
      <c r="O63" s="268"/>
      <c r="P63" s="269">
        <v>14</v>
      </c>
      <c r="Q63" s="271"/>
      <c r="R63" s="272">
        <f t="shared" si="0"/>
        <v>2.2512490000000001</v>
      </c>
      <c r="S63" s="273"/>
    </row>
    <row r="64" spans="1:19" s="276" customFormat="1" ht="21" customHeight="1" x14ac:dyDescent="0.15">
      <c r="A64" s="277" t="s">
        <v>199</v>
      </c>
      <c r="B64" s="263" t="s">
        <v>254</v>
      </c>
      <c r="C64" s="264"/>
      <c r="D64" s="265">
        <v>4</v>
      </c>
      <c r="E64" s="265">
        <v>9010</v>
      </c>
      <c r="F64" s="266" t="s">
        <v>200</v>
      </c>
      <c r="G64" s="267">
        <v>80</v>
      </c>
      <c r="H64" s="265">
        <v>560</v>
      </c>
      <c r="I64" s="265">
        <v>287</v>
      </c>
      <c r="J64" s="268">
        <v>60</v>
      </c>
      <c r="K64" s="269">
        <v>14</v>
      </c>
      <c r="L64" s="270">
        <v>2235</v>
      </c>
      <c r="M64" s="265"/>
      <c r="N64" s="265"/>
      <c r="O64" s="268"/>
      <c r="P64" s="269">
        <v>14</v>
      </c>
      <c r="Q64" s="271"/>
      <c r="R64" s="272">
        <f t="shared" si="0"/>
        <v>9.0049960000000002</v>
      </c>
      <c r="S64" s="273"/>
    </row>
    <row r="65" spans="1:19" s="276" customFormat="1" ht="21" customHeight="1" x14ac:dyDescent="0.15">
      <c r="A65" s="277"/>
      <c r="B65" s="263"/>
      <c r="C65" s="264"/>
      <c r="D65" s="265"/>
      <c r="E65" s="265"/>
      <c r="F65" s="266"/>
      <c r="G65" s="267"/>
      <c r="H65" s="265"/>
      <c r="I65" s="265"/>
      <c r="J65" s="268"/>
      <c r="K65" s="269"/>
      <c r="L65" s="270"/>
      <c r="M65" s="265"/>
      <c r="N65" s="265"/>
      <c r="O65" s="268"/>
      <c r="P65" s="269"/>
      <c r="Q65" s="271"/>
      <c r="R65" s="272">
        <f t="shared" si="0"/>
        <v>0</v>
      </c>
      <c r="S65" s="273"/>
    </row>
    <row r="66" spans="1:19" s="276" customFormat="1" ht="21" customHeight="1" thickBot="1" x14ac:dyDescent="0.2">
      <c r="A66" s="277"/>
      <c r="B66" s="263"/>
      <c r="C66" s="264"/>
      <c r="D66" s="265"/>
      <c r="E66" s="265"/>
      <c r="F66" s="266"/>
      <c r="G66" s="299"/>
      <c r="H66" s="300"/>
      <c r="I66" s="300"/>
      <c r="J66" s="301"/>
      <c r="K66" s="302"/>
      <c r="L66" s="303"/>
      <c r="M66" s="300"/>
      <c r="N66" s="300"/>
      <c r="O66" s="301"/>
      <c r="P66" s="302"/>
      <c r="Q66" s="271"/>
      <c r="R66" s="272">
        <f t="shared" si="0"/>
        <v>0</v>
      </c>
      <c r="S66" s="273"/>
    </row>
    <row r="67" spans="1:19" ht="21.75" customHeight="1" thickBot="1" x14ac:dyDescent="0.2">
      <c r="A67" s="408" t="s">
        <v>32</v>
      </c>
      <c r="B67" s="409"/>
      <c r="C67" s="410"/>
      <c r="D67" s="55">
        <f>SUM(D11:D66)</f>
        <v>210</v>
      </c>
      <c r="E67" s="411" t="s">
        <v>33</v>
      </c>
      <c r="F67" s="411"/>
      <c r="G67" s="412"/>
      <c r="H67" s="412"/>
      <c r="I67" s="412"/>
      <c r="J67" s="412"/>
      <c r="K67" s="412"/>
      <c r="L67" s="412"/>
      <c r="M67" s="412"/>
      <c r="N67" s="412"/>
      <c r="O67" s="412"/>
      <c r="P67" s="413"/>
      <c r="Q67" s="56"/>
      <c r="R67" s="57">
        <f>SUM(R11:R66)</f>
        <v>205.34555199999997</v>
      </c>
    </row>
    <row r="68" spans="1:19" ht="21.75" customHeight="1" x14ac:dyDescent="0.15">
      <c r="A68" s="436" t="s">
        <v>8</v>
      </c>
      <c r="B68" s="437"/>
      <c r="C68" s="437"/>
      <c r="D68" s="437"/>
      <c r="E68" s="437"/>
      <c r="F68" s="437"/>
      <c r="G68" s="437"/>
      <c r="H68" s="438"/>
      <c r="I68" s="439" t="s">
        <v>9</v>
      </c>
      <c r="J68" s="440"/>
      <c r="K68" s="440"/>
      <c r="L68" s="440"/>
      <c r="M68" s="440"/>
      <c r="N68" s="440"/>
      <c r="O68" s="440"/>
      <c r="P68" s="440"/>
      <c r="Q68" s="440"/>
      <c r="R68" s="441"/>
    </row>
    <row r="69" spans="1:19" ht="21.75" customHeight="1" x14ac:dyDescent="0.15">
      <c r="A69" s="414" t="s">
        <v>10</v>
      </c>
      <c r="B69" s="415"/>
      <c r="C69" s="416"/>
      <c r="D69" s="425"/>
      <c r="E69" s="426"/>
      <c r="F69" s="426"/>
      <c r="G69" s="426"/>
      <c r="H69" s="427"/>
      <c r="I69" s="423" t="s">
        <v>11</v>
      </c>
      <c r="J69" s="424"/>
      <c r="K69" s="424"/>
      <c r="L69" s="424"/>
      <c r="M69" s="442"/>
      <c r="N69" s="443"/>
      <c r="O69" s="443"/>
      <c r="P69" s="444"/>
      <c r="Q69" s="442" t="s">
        <v>34</v>
      </c>
      <c r="R69" s="445"/>
    </row>
    <row r="70" spans="1:19" ht="21.75" customHeight="1" x14ac:dyDescent="0.15">
      <c r="A70" s="414" t="s">
        <v>35</v>
      </c>
      <c r="B70" s="415"/>
      <c r="C70" s="416"/>
      <c r="D70" s="417"/>
      <c r="E70" s="418"/>
      <c r="F70" s="418"/>
      <c r="G70" s="418"/>
      <c r="H70" s="419"/>
      <c r="I70" s="423" t="s">
        <v>36</v>
      </c>
      <c r="J70" s="424"/>
      <c r="K70" s="424"/>
      <c r="L70" s="424"/>
      <c r="M70" s="425"/>
      <c r="N70" s="426"/>
      <c r="O70" s="426"/>
      <c r="P70" s="426"/>
      <c r="Q70" s="426"/>
      <c r="R70" s="427"/>
    </row>
    <row r="71" spans="1:19" ht="21.75" customHeight="1" thickBot="1" x14ac:dyDescent="0.2">
      <c r="A71" s="428" t="s">
        <v>37</v>
      </c>
      <c r="B71" s="429"/>
      <c r="C71" s="430"/>
      <c r="D71" s="420"/>
      <c r="E71" s="421"/>
      <c r="F71" s="421"/>
      <c r="G71" s="421"/>
      <c r="H71" s="422"/>
      <c r="I71" s="431" t="s">
        <v>38</v>
      </c>
      <c r="J71" s="432"/>
      <c r="K71" s="432"/>
      <c r="L71" s="432"/>
      <c r="M71" s="433"/>
      <c r="N71" s="434"/>
      <c r="O71" s="434"/>
      <c r="P71" s="434"/>
      <c r="Q71" s="434"/>
      <c r="R71" s="435"/>
    </row>
    <row r="72" spans="1:19" ht="24.95" customHeight="1" x14ac:dyDescent="0.15">
      <c r="A72" s="58"/>
      <c r="B72" s="58"/>
      <c r="C72" s="59"/>
      <c r="D72" s="59"/>
      <c r="E72" s="59"/>
      <c r="F72" s="60"/>
      <c r="G72" s="59"/>
      <c r="H72" s="59"/>
      <c r="I72" s="59"/>
      <c r="J72" s="61"/>
      <c r="K72" s="61"/>
      <c r="L72" s="62"/>
      <c r="M72" s="59"/>
      <c r="N72" s="59"/>
      <c r="O72" s="61"/>
      <c r="P72" s="61"/>
      <c r="Q72" s="61"/>
      <c r="R72" s="63"/>
    </row>
  </sheetData>
  <mergeCells count="37">
    <mergeCell ref="I71:L71"/>
    <mergeCell ref="M71:R71"/>
    <mergeCell ref="A69:C69"/>
    <mergeCell ref="D69:H69"/>
    <mergeCell ref="I69:L69"/>
    <mergeCell ref="M69:P69"/>
    <mergeCell ref="Q69:R69"/>
    <mergeCell ref="A70:C70"/>
    <mergeCell ref="D70:H71"/>
    <mergeCell ref="I70:L70"/>
    <mergeCell ref="M70:R70"/>
    <mergeCell ref="A71:C71"/>
    <mergeCell ref="A9:F9"/>
    <mergeCell ref="G9:R9"/>
    <mergeCell ref="A67:C67"/>
    <mergeCell ref="E67:P67"/>
    <mergeCell ref="A68:H68"/>
    <mergeCell ref="I68:R68"/>
    <mergeCell ref="M7:R7"/>
    <mergeCell ref="B8:G8"/>
    <mergeCell ref="H8:I8"/>
    <mergeCell ref="J8:L8"/>
    <mergeCell ref="M8:N8"/>
    <mergeCell ref="O8:R8"/>
    <mergeCell ref="A5:E5"/>
    <mergeCell ref="H5:J5"/>
    <mergeCell ref="B6:F6"/>
    <mergeCell ref="H6:J6"/>
    <mergeCell ref="B7:F7"/>
    <mergeCell ref="H7:I7"/>
    <mergeCell ref="J7:K7"/>
    <mergeCell ref="A1:R1"/>
    <mergeCell ref="A2:C2"/>
    <mergeCell ref="B3:F3"/>
    <mergeCell ref="H3:J3"/>
    <mergeCell ref="B4:F4"/>
    <mergeCell ref="H4:J4"/>
  </mergeCells>
  <phoneticPr fontId="4" type="noConversion"/>
  <conditionalFormatting sqref="B4">
    <cfRule type="duplicateValues" dxfId="66" priority="10"/>
  </conditionalFormatting>
  <conditionalFormatting sqref="B4">
    <cfRule type="duplicateValues" dxfId="65" priority="11"/>
  </conditionalFormatting>
  <conditionalFormatting sqref="A33:A40">
    <cfRule type="duplicateValues" dxfId="64" priority="5"/>
  </conditionalFormatting>
  <conditionalFormatting sqref="B1:B3 B5:B8 B10:B1048576">
    <cfRule type="duplicateValues" dxfId="63" priority="357"/>
  </conditionalFormatting>
  <conditionalFormatting sqref="B11:B66">
    <cfRule type="duplicateValues" dxfId="62" priority="363" stopIfTrue="1"/>
  </conditionalFormatting>
  <conditionalFormatting sqref="A41:A1048576 A1:A32">
    <cfRule type="duplicateValues" dxfId="61" priority="365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1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workbookViewId="0">
      <selection activeCell="M19" sqref="M19"/>
    </sheetView>
  </sheetViews>
  <sheetFormatPr defaultRowHeight="16.5" x14ac:dyDescent="0.15"/>
  <cols>
    <col min="1" max="1" width="2.88671875" style="51" customWidth="1"/>
    <col min="2" max="2" width="8.88671875" style="51"/>
    <col min="3" max="3" width="10.44140625" style="85" bestFit="1" customWidth="1"/>
    <col min="4" max="6" width="10.44140625" style="85" customWidth="1"/>
    <col min="7" max="7" width="12.5546875" style="51" customWidth="1"/>
    <col min="8" max="16384" width="8.88671875" style="51"/>
  </cols>
  <sheetData>
    <row r="3" spans="2:7" ht="26.25" x14ac:dyDescent="0.15">
      <c r="B3" s="216" t="s">
        <v>136</v>
      </c>
      <c r="F3" s="93" t="s">
        <v>104</v>
      </c>
      <c r="G3" s="218">
        <v>44346</v>
      </c>
    </row>
    <row r="4" spans="2:7" ht="24.75" customHeight="1" x14ac:dyDescent="0.15">
      <c r="B4" s="217" t="s">
        <v>55</v>
      </c>
      <c r="C4" s="213" t="s">
        <v>63</v>
      </c>
      <c r="D4" s="213" t="s">
        <v>101</v>
      </c>
      <c r="E4" s="213" t="s">
        <v>102</v>
      </c>
      <c r="F4" s="213" t="s">
        <v>103</v>
      </c>
      <c r="G4" s="213" t="s">
        <v>54</v>
      </c>
    </row>
    <row r="5" spans="2:7" ht="24.75" customHeight="1" x14ac:dyDescent="0.15">
      <c r="B5" s="86" t="s">
        <v>58</v>
      </c>
      <c r="C5" s="87">
        <f>상세1!R33</f>
        <v>0</v>
      </c>
      <c r="D5" s="214">
        <v>44329</v>
      </c>
      <c r="E5" s="214">
        <v>44345</v>
      </c>
      <c r="F5" s="212">
        <f>E5-D5</f>
        <v>16</v>
      </c>
      <c r="G5" s="87" t="s">
        <v>141</v>
      </c>
    </row>
    <row r="6" spans="2:7" ht="24.75" customHeight="1" x14ac:dyDescent="0.15">
      <c r="B6" s="86" t="s">
        <v>59</v>
      </c>
      <c r="C6" s="87">
        <f>'2차'!R67</f>
        <v>205.34555199999997</v>
      </c>
      <c r="D6" s="215">
        <v>44347</v>
      </c>
      <c r="E6" s="215">
        <v>44357</v>
      </c>
      <c r="F6" s="212">
        <f t="shared" ref="F6:F13" si="0">E6-D6</f>
        <v>10</v>
      </c>
      <c r="G6" s="87"/>
    </row>
    <row r="7" spans="2:7" ht="24.75" customHeight="1" x14ac:dyDescent="0.15">
      <c r="B7" s="86" t="s">
        <v>60</v>
      </c>
      <c r="C7" s="87">
        <f>'3차'!R85</f>
        <v>203.28938300000004</v>
      </c>
      <c r="D7" s="215">
        <v>44355</v>
      </c>
      <c r="E7" s="215"/>
      <c r="F7" s="212">
        <f t="shared" si="0"/>
        <v>-44355</v>
      </c>
      <c r="G7" s="87"/>
    </row>
    <row r="8" spans="2:7" ht="24.75" customHeight="1" x14ac:dyDescent="0.15">
      <c r="B8" s="86" t="s">
        <v>61</v>
      </c>
      <c r="C8" s="87"/>
      <c r="D8" s="215"/>
      <c r="E8" s="215"/>
      <c r="F8" s="212">
        <f t="shared" si="0"/>
        <v>0</v>
      </c>
      <c r="G8" s="87"/>
    </row>
    <row r="9" spans="2:7" ht="24.75" customHeight="1" x14ac:dyDescent="0.15">
      <c r="B9" s="86" t="s">
        <v>62</v>
      </c>
      <c r="C9" s="87"/>
      <c r="D9" s="215"/>
      <c r="E9" s="215"/>
      <c r="F9" s="212">
        <f t="shared" si="0"/>
        <v>0</v>
      </c>
      <c r="G9" s="87"/>
    </row>
    <row r="10" spans="2:7" ht="24.75" customHeight="1" x14ac:dyDescent="0.15">
      <c r="B10" s="86"/>
      <c r="C10" s="87"/>
      <c r="D10" s="215"/>
      <c r="E10" s="215"/>
      <c r="F10" s="212">
        <f t="shared" si="0"/>
        <v>0</v>
      </c>
      <c r="G10" s="87"/>
    </row>
    <row r="11" spans="2:7" ht="24.75" customHeight="1" x14ac:dyDescent="0.15">
      <c r="B11" s="86"/>
      <c r="C11" s="87"/>
      <c r="D11" s="215"/>
      <c r="E11" s="215"/>
      <c r="F11" s="212">
        <f t="shared" si="0"/>
        <v>0</v>
      </c>
      <c r="G11" s="87"/>
    </row>
    <row r="12" spans="2:7" ht="24.75" customHeight="1" x14ac:dyDescent="0.15">
      <c r="B12" s="86"/>
      <c r="C12" s="87"/>
      <c r="D12" s="215"/>
      <c r="E12" s="215"/>
      <c r="F12" s="212">
        <f t="shared" si="0"/>
        <v>0</v>
      </c>
      <c r="G12" s="87"/>
    </row>
    <row r="13" spans="2:7" ht="24.75" customHeight="1" x14ac:dyDescent="0.15">
      <c r="B13" s="86"/>
      <c r="C13" s="87"/>
      <c r="D13" s="215"/>
      <c r="E13" s="215"/>
      <c r="F13" s="212">
        <f t="shared" si="0"/>
        <v>0</v>
      </c>
      <c r="G13" s="87"/>
    </row>
    <row r="14" spans="2:7" ht="24.75" customHeight="1" x14ac:dyDescent="0.15">
      <c r="B14" s="217" t="s">
        <v>97</v>
      </c>
      <c r="C14" s="213">
        <f>SUM(C5:C13)</f>
        <v>408.63493500000004</v>
      </c>
      <c r="D14" s="213"/>
      <c r="E14" s="213"/>
      <c r="F14" s="213">
        <f>AVERAGE(F5:F13)</f>
        <v>-4925.4444444444443</v>
      </c>
      <c r="G14" s="217"/>
    </row>
    <row r="15" spans="2:7" ht="24.75" customHeight="1" x14ac:dyDescent="0.15"/>
    <row r="16" spans="2:7" ht="24.75" customHeight="1" x14ac:dyDescent="0.15"/>
    <row r="17" spans="2:6" ht="24.75" customHeight="1" x14ac:dyDescent="0.15">
      <c r="B17" s="217"/>
      <c r="C17" s="213" t="s">
        <v>98</v>
      </c>
      <c r="D17" s="217" t="s">
        <v>99</v>
      </c>
      <c r="E17" s="51"/>
      <c r="F17" s="51"/>
    </row>
    <row r="18" spans="2:6" ht="24.75" customHeight="1" x14ac:dyDescent="0.15">
      <c r="B18" s="217" t="s">
        <v>56</v>
      </c>
      <c r="C18" s="87">
        <v>1733</v>
      </c>
      <c r="D18" s="86"/>
      <c r="E18" s="51"/>
      <c r="F18" s="51"/>
    </row>
    <row r="19" spans="2:6" ht="24.75" customHeight="1" x14ac:dyDescent="0.15">
      <c r="B19" s="217" t="s">
        <v>57</v>
      </c>
      <c r="C19" s="87">
        <f>C14</f>
        <v>408.63493500000004</v>
      </c>
      <c r="D19" s="86"/>
      <c r="E19" s="51"/>
      <c r="F19" s="51"/>
    </row>
    <row r="20" spans="2:6" ht="24.75" customHeight="1" x14ac:dyDescent="0.15">
      <c r="B20" s="217" t="s">
        <v>100</v>
      </c>
      <c r="C20" s="87">
        <f>C18-C19</f>
        <v>1324.365065</v>
      </c>
      <c r="D20" s="211">
        <f>C19/C18</f>
        <v>0.23579626947489904</v>
      </c>
      <c r="E20" s="51"/>
      <c r="F20" s="51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Y35"/>
  <sheetViews>
    <sheetView topLeftCell="A4" zoomScaleNormal="100" workbookViewId="0">
      <selection activeCell="M19" sqref="M19"/>
    </sheetView>
  </sheetViews>
  <sheetFormatPr defaultRowHeight="16.5" x14ac:dyDescent="0.15"/>
  <cols>
    <col min="1" max="1" width="4.33203125" style="51" customWidth="1"/>
    <col min="2" max="2" width="14.77734375" style="91" customWidth="1"/>
    <col min="3" max="4" width="12" style="92" customWidth="1"/>
    <col min="5" max="5" width="11.33203125" style="68" customWidth="1"/>
    <col min="6" max="6" width="13.77734375" style="94" bestFit="1" customWidth="1"/>
    <col min="7" max="7" width="13.77734375" style="94" customWidth="1"/>
    <col min="8" max="8" width="12.77734375" style="94" bestFit="1" customWidth="1"/>
    <col min="9" max="10" width="12.77734375" style="94" customWidth="1"/>
    <col min="11" max="11" width="13.77734375" style="68" bestFit="1" customWidth="1"/>
    <col min="12" max="12" width="22" style="68" customWidth="1"/>
    <col min="13" max="13" width="5.5546875" style="68" customWidth="1"/>
    <col min="14" max="14" width="13.77734375" style="85" bestFit="1" customWidth="1"/>
    <col min="15" max="24" width="7.77734375" style="85" customWidth="1"/>
    <col min="25" max="25" width="8.6640625" style="85" bestFit="1" customWidth="1"/>
    <col min="26" max="16384" width="8.88671875" style="51"/>
  </cols>
  <sheetData>
    <row r="3" spans="2:25" ht="26.25" x14ac:dyDescent="0.15">
      <c r="B3" s="478" t="s">
        <v>65</v>
      </c>
      <c r="C3" s="478"/>
      <c r="D3" s="478"/>
      <c r="E3" s="478"/>
      <c r="F3" s="88"/>
      <c r="G3" s="88"/>
      <c r="H3" s="88"/>
      <c r="I3" s="88"/>
      <c r="J3" s="88"/>
      <c r="K3" s="88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2:25" ht="27" customHeight="1" x14ac:dyDescent="0.15">
      <c r="B4" s="89" t="s">
        <v>136</v>
      </c>
      <c r="C4" s="90"/>
      <c r="D4" s="90"/>
      <c r="E4" s="90"/>
      <c r="F4" s="88"/>
      <c r="G4" s="88"/>
      <c r="H4" s="88"/>
      <c r="I4" s="88"/>
      <c r="J4" s="88"/>
      <c r="K4" s="88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ht="14.25" customHeight="1" x14ac:dyDescent="0.15">
      <c r="B5" s="90"/>
      <c r="C5" s="90"/>
      <c r="D5" s="90"/>
      <c r="E5" s="90"/>
      <c r="F5" s="88"/>
      <c r="G5" s="88"/>
      <c r="H5" s="88"/>
      <c r="I5" s="88"/>
      <c r="J5" s="88"/>
      <c r="K5" s="88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2:25" ht="17.25" thickBot="1" x14ac:dyDescent="0.2">
      <c r="B6" s="91" t="s">
        <v>142</v>
      </c>
      <c r="D6" s="93"/>
      <c r="H6" s="95"/>
      <c r="I6" s="95"/>
      <c r="J6" s="95"/>
      <c r="K6" s="96" t="s">
        <v>66</v>
      </c>
      <c r="L6" s="97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5" s="91" customFormat="1" ht="20.25" customHeight="1" x14ac:dyDescent="0.15">
      <c r="B7" s="479" t="s">
        <v>55</v>
      </c>
      <c r="C7" s="482" t="s">
        <v>67</v>
      </c>
      <c r="D7" s="482"/>
      <c r="E7" s="483"/>
      <c r="F7" s="485" t="s">
        <v>68</v>
      </c>
      <c r="G7" s="486"/>
      <c r="H7" s="486"/>
      <c r="I7" s="487"/>
      <c r="J7" s="470" t="s">
        <v>69</v>
      </c>
      <c r="K7" s="473" t="s">
        <v>64</v>
      </c>
      <c r="L7" s="460" t="s">
        <v>54</v>
      </c>
      <c r="M7" s="94"/>
    </row>
    <row r="8" spans="2:25" s="91" customFormat="1" ht="20.25" customHeight="1" x14ac:dyDescent="0.15">
      <c r="B8" s="480"/>
      <c r="C8" s="465"/>
      <c r="D8" s="465"/>
      <c r="E8" s="484"/>
      <c r="F8" s="463" t="s">
        <v>70</v>
      </c>
      <c r="G8" s="464"/>
      <c r="H8" s="465" t="s">
        <v>71</v>
      </c>
      <c r="I8" s="464"/>
      <c r="J8" s="471"/>
      <c r="K8" s="474"/>
      <c r="L8" s="461"/>
      <c r="M8" s="94"/>
    </row>
    <row r="9" spans="2:25" s="91" customFormat="1" ht="20.25" customHeight="1" x14ac:dyDescent="0.15">
      <c r="B9" s="481"/>
      <c r="C9" s="98" t="s">
        <v>70</v>
      </c>
      <c r="D9" s="99" t="s">
        <v>71</v>
      </c>
      <c r="E9" s="100" t="s">
        <v>64</v>
      </c>
      <c r="F9" s="101" t="s">
        <v>72</v>
      </c>
      <c r="G9" s="102" t="s">
        <v>73</v>
      </c>
      <c r="H9" s="102" t="s">
        <v>72</v>
      </c>
      <c r="I9" s="102" t="s">
        <v>73</v>
      </c>
      <c r="J9" s="472"/>
      <c r="K9" s="475"/>
      <c r="L9" s="462"/>
      <c r="M9" s="94"/>
    </row>
    <row r="10" spans="2:25" ht="20.25" customHeight="1" x14ac:dyDescent="0.15">
      <c r="B10" s="103" t="s">
        <v>58</v>
      </c>
      <c r="C10" s="104">
        <f>집계!C5</f>
        <v>0</v>
      </c>
      <c r="D10" s="87"/>
      <c r="E10" s="105">
        <f t="shared" ref="E10:E19" si="0">C10+D10</f>
        <v>0</v>
      </c>
      <c r="F10" s="106">
        <v>171000</v>
      </c>
      <c r="G10" s="107">
        <f t="shared" ref="G10:G19" si="1">F10*C10</f>
        <v>0</v>
      </c>
      <c r="H10" s="108"/>
      <c r="I10" s="108">
        <f t="shared" ref="I10:I19" si="2">H10*D10</f>
        <v>0</v>
      </c>
      <c r="J10" s="108"/>
      <c r="K10" s="109">
        <f t="shared" ref="K10:K19" si="3">G10+I10+J10</f>
        <v>0</v>
      </c>
      <c r="L10" s="110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2:25" ht="20.25" customHeight="1" x14ac:dyDescent="0.15">
      <c r="B11" s="103" t="s">
        <v>255</v>
      </c>
      <c r="C11" s="104">
        <f>집계!C6</f>
        <v>205.34555199999997</v>
      </c>
      <c r="D11" s="87"/>
      <c r="E11" s="105">
        <f t="shared" si="0"/>
        <v>205.34555199999997</v>
      </c>
      <c r="F11" s="106">
        <v>171000</v>
      </c>
      <c r="G11" s="107">
        <f t="shared" si="1"/>
        <v>35114089.391999997</v>
      </c>
      <c r="H11" s="108"/>
      <c r="I11" s="108">
        <f t="shared" si="2"/>
        <v>0</v>
      </c>
      <c r="J11" s="108"/>
      <c r="K11" s="109">
        <f t="shared" si="3"/>
        <v>35114089.391999997</v>
      </c>
      <c r="L11" s="110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5" ht="20.25" customHeight="1" x14ac:dyDescent="0.15">
      <c r="B12" s="103" t="s">
        <v>60</v>
      </c>
      <c r="C12" s="104">
        <f>집계!C7</f>
        <v>203.28938300000004</v>
      </c>
      <c r="D12" s="87"/>
      <c r="E12" s="105">
        <f t="shared" si="0"/>
        <v>203.28938300000004</v>
      </c>
      <c r="F12" s="106">
        <v>171000</v>
      </c>
      <c r="G12" s="107">
        <f t="shared" si="1"/>
        <v>34762484.493000008</v>
      </c>
      <c r="H12" s="108"/>
      <c r="I12" s="108">
        <f t="shared" si="2"/>
        <v>0</v>
      </c>
      <c r="J12" s="108"/>
      <c r="K12" s="109">
        <f t="shared" si="3"/>
        <v>34762484.493000008</v>
      </c>
      <c r="L12" s="110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2:25" ht="20.25" customHeight="1" x14ac:dyDescent="0.15">
      <c r="B13" s="111"/>
      <c r="C13" s="112"/>
      <c r="D13" s="113"/>
      <c r="E13" s="114">
        <f t="shared" si="0"/>
        <v>0</v>
      </c>
      <c r="F13" s="115"/>
      <c r="G13" s="116">
        <f t="shared" si="1"/>
        <v>0</v>
      </c>
      <c r="H13" s="108"/>
      <c r="I13" s="117">
        <f t="shared" si="2"/>
        <v>0</v>
      </c>
      <c r="J13" s="108"/>
      <c r="K13" s="118">
        <f t="shared" si="3"/>
        <v>0</v>
      </c>
      <c r="L13" s="119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2:25" ht="20.25" customHeight="1" x14ac:dyDescent="0.15">
      <c r="B14" s="111"/>
      <c r="C14" s="104"/>
      <c r="D14" s="87"/>
      <c r="E14" s="114">
        <f t="shared" si="0"/>
        <v>0</v>
      </c>
      <c r="F14" s="115"/>
      <c r="G14" s="116">
        <f t="shared" si="1"/>
        <v>0</v>
      </c>
      <c r="H14" s="108"/>
      <c r="I14" s="117">
        <f t="shared" si="2"/>
        <v>0</v>
      </c>
      <c r="J14" s="108"/>
      <c r="K14" s="118">
        <f t="shared" si="3"/>
        <v>0</v>
      </c>
      <c r="L14" s="120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2:25" ht="20.25" customHeight="1" x14ac:dyDescent="0.15">
      <c r="B15" s="111"/>
      <c r="C15" s="112"/>
      <c r="D15" s="113"/>
      <c r="E15" s="114">
        <f t="shared" si="0"/>
        <v>0</v>
      </c>
      <c r="F15" s="115"/>
      <c r="G15" s="116">
        <f t="shared" si="1"/>
        <v>0</v>
      </c>
      <c r="H15" s="117"/>
      <c r="I15" s="117">
        <f t="shared" si="2"/>
        <v>0</v>
      </c>
      <c r="J15" s="108"/>
      <c r="K15" s="118">
        <f t="shared" si="3"/>
        <v>0</v>
      </c>
      <c r="L15" s="120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2:25" ht="20.25" customHeight="1" x14ac:dyDescent="0.15">
      <c r="B16" s="103"/>
      <c r="C16" s="104"/>
      <c r="D16" s="87"/>
      <c r="E16" s="105">
        <f t="shared" si="0"/>
        <v>0</v>
      </c>
      <c r="F16" s="106"/>
      <c r="G16" s="107">
        <f t="shared" si="1"/>
        <v>0</v>
      </c>
      <c r="H16" s="108"/>
      <c r="I16" s="108">
        <f t="shared" si="2"/>
        <v>0</v>
      </c>
      <c r="J16" s="108"/>
      <c r="K16" s="109">
        <f t="shared" si="3"/>
        <v>0</v>
      </c>
      <c r="L16" s="110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2:25" ht="20.25" customHeight="1" x14ac:dyDescent="0.15">
      <c r="B17" s="103"/>
      <c r="C17" s="104"/>
      <c r="D17" s="87"/>
      <c r="E17" s="105">
        <f t="shared" si="0"/>
        <v>0</v>
      </c>
      <c r="F17" s="106"/>
      <c r="G17" s="107">
        <f t="shared" si="1"/>
        <v>0</v>
      </c>
      <c r="H17" s="108"/>
      <c r="I17" s="108">
        <f t="shared" si="2"/>
        <v>0</v>
      </c>
      <c r="J17" s="108"/>
      <c r="K17" s="109">
        <f t="shared" si="3"/>
        <v>0</v>
      </c>
      <c r="L17" s="110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</row>
    <row r="18" spans="2:25" ht="20.25" customHeight="1" x14ac:dyDescent="0.15">
      <c r="B18" s="103"/>
      <c r="C18" s="104"/>
      <c r="D18" s="87"/>
      <c r="E18" s="105">
        <f t="shared" si="0"/>
        <v>0</v>
      </c>
      <c r="F18" s="106"/>
      <c r="G18" s="107">
        <f t="shared" si="1"/>
        <v>0</v>
      </c>
      <c r="H18" s="108"/>
      <c r="I18" s="108">
        <f t="shared" si="2"/>
        <v>0</v>
      </c>
      <c r="J18" s="108"/>
      <c r="K18" s="109">
        <f t="shared" si="3"/>
        <v>0</v>
      </c>
      <c r="L18" s="110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2:25" ht="20.25" customHeight="1" thickBot="1" x14ac:dyDescent="0.2">
      <c r="B19" s="121"/>
      <c r="C19" s="104"/>
      <c r="D19" s="87"/>
      <c r="E19" s="105">
        <f t="shared" si="0"/>
        <v>0</v>
      </c>
      <c r="F19" s="106"/>
      <c r="G19" s="107">
        <f t="shared" si="1"/>
        <v>0</v>
      </c>
      <c r="H19" s="108"/>
      <c r="I19" s="108">
        <f t="shared" si="2"/>
        <v>0</v>
      </c>
      <c r="J19" s="108"/>
      <c r="K19" s="109">
        <f t="shared" si="3"/>
        <v>0</v>
      </c>
      <c r="L19" s="110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pans="2:25" ht="20.25" customHeight="1" thickBot="1" x14ac:dyDescent="0.2">
      <c r="B20" s="122" t="s">
        <v>74</v>
      </c>
      <c r="C20" s="123">
        <f>SUM(C10:C19)</f>
        <v>408.63493500000004</v>
      </c>
      <c r="D20" s="124">
        <f>SUM(D10:D19)</f>
        <v>0</v>
      </c>
      <c r="E20" s="125">
        <f>SUM(E10:E19)</f>
        <v>408.63493500000004</v>
      </c>
      <c r="F20" s="126"/>
      <c r="G20" s="127">
        <f>SUM(G10:G19)</f>
        <v>69876573.885000005</v>
      </c>
      <c r="H20" s="128"/>
      <c r="I20" s="128">
        <f>SUM(I10:I19)</f>
        <v>0</v>
      </c>
      <c r="J20" s="128">
        <f>SUM(J10:J19)</f>
        <v>0</v>
      </c>
      <c r="K20" s="129">
        <f>SUM(K10:K19)</f>
        <v>69876573.885000005</v>
      </c>
      <c r="L20" s="130">
        <f>SUM(L10:L19)</f>
        <v>0</v>
      </c>
      <c r="M20" s="94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2:25" ht="20.25" customHeight="1" thickBot="1" x14ac:dyDescent="0.2"/>
    <row r="22" spans="2:25" ht="20.25" customHeight="1" x14ac:dyDescent="0.15">
      <c r="B22" s="131" t="s">
        <v>75</v>
      </c>
      <c r="C22" s="132" t="s">
        <v>67</v>
      </c>
      <c r="D22" s="133" t="s">
        <v>76</v>
      </c>
      <c r="E22" s="466" t="s">
        <v>77</v>
      </c>
      <c r="F22" s="467"/>
      <c r="G22" s="134"/>
      <c r="H22" s="68"/>
      <c r="I22" s="68"/>
      <c r="J22" s="51"/>
      <c r="K22" s="468" t="s">
        <v>78</v>
      </c>
      <c r="L22" s="469"/>
      <c r="M22" s="85"/>
      <c r="V22" s="51"/>
      <c r="W22" s="51"/>
      <c r="X22" s="51"/>
      <c r="Y22" s="51"/>
    </row>
    <row r="23" spans="2:25" ht="20.25" customHeight="1" thickBot="1" x14ac:dyDescent="0.2">
      <c r="B23" s="135" t="s">
        <v>79</v>
      </c>
      <c r="C23" s="136">
        <v>1733</v>
      </c>
      <c r="D23" s="137">
        <f>C23*171000</f>
        <v>296343000</v>
      </c>
      <c r="E23" s="476" t="s">
        <v>80</v>
      </c>
      <c r="F23" s="477"/>
      <c r="G23" s="134"/>
      <c r="H23" s="68"/>
      <c r="I23" s="68"/>
      <c r="J23" s="51"/>
      <c r="K23" s="138" t="s">
        <v>135</v>
      </c>
      <c r="L23" s="139"/>
      <c r="M23" s="85"/>
      <c r="V23" s="51"/>
      <c r="W23" s="51"/>
      <c r="X23" s="51"/>
      <c r="Y23" s="51"/>
    </row>
    <row r="24" spans="2:25" ht="20.25" customHeight="1" thickBot="1" x14ac:dyDescent="0.2">
      <c r="B24" s="140" t="s">
        <v>81</v>
      </c>
      <c r="C24" s="141">
        <f>SUM(E10:E19)</f>
        <v>408.63493500000004</v>
      </c>
      <c r="D24" s="142">
        <f>SUM(G10:G19)</f>
        <v>69876573.885000005</v>
      </c>
      <c r="E24" s="448" t="s">
        <v>82</v>
      </c>
      <c r="F24" s="449"/>
      <c r="G24" s="134"/>
      <c r="H24" s="68"/>
      <c r="I24" s="68"/>
      <c r="J24" s="51"/>
      <c r="K24" s="157" t="s">
        <v>83</v>
      </c>
      <c r="L24" s="143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2:25" ht="20.25" customHeight="1" thickBot="1" x14ac:dyDescent="0.2">
      <c r="B25" s="144" t="s">
        <v>84</v>
      </c>
      <c r="C25" s="145"/>
      <c r="D25" s="146"/>
      <c r="E25" s="450" t="s">
        <v>85</v>
      </c>
      <c r="F25" s="451"/>
      <c r="G25" s="134"/>
      <c r="H25" s="68"/>
      <c r="I25" s="68"/>
      <c r="J25" s="51"/>
      <c r="K25" s="51"/>
      <c r="L25" s="147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2:25" ht="20.25" customHeight="1" x14ac:dyDescent="0.15">
      <c r="B26" s="115" t="s">
        <v>86</v>
      </c>
      <c r="C26" s="148"/>
      <c r="D26" s="117"/>
      <c r="E26" s="452" t="s">
        <v>87</v>
      </c>
      <c r="F26" s="453"/>
      <c r="G26" s="134"/>
      <c r="H26" s="68"/>
      <c r="I26" s="68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2:25" ht="20.25" customHeight="1" x14ac:dyDescent="0.15">
      <c r="B27" s="106" t="s">
        <v>88</v>
      </c>
      <c r="C27" s="149"/>
      <c r="D27" s="108"/>
      <c r="E27" s="454" t="s">
        <v>89</v>
      </c>
      <c r="F27" s="455"/>
      <c r="G27" s="134"/>
      <c r="H27" s="68"/>
      <c r="I27" s="68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2:25" ht="20.25" customHeight="1" thickBot="1" x14ac:dyDescent="0.2">
      <c r="B28" s="150" t="s">
        <v>90</v>
      </c>
      <c r="C28" s="151"/>
      <c r="D28" s="152"/>
      <c r="E28" s="456" t="s">
        <v>91</v>
      </c>
      <c r="F28" s="457"/>
      <c r="G28" s="68"/>
      <c r="H28" s="68"/>
      <c r="I28" s="68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2:25" ht="20.25" customHeight="1" thickBot="1" x14ac:dyDescent="0.2">
      <c r="B29" s="153" t="s">
        <v>92</v>
      </c>
      <c r="C29" s="154">
        <f>SUM(C24:C28)</f>
        <v>408.63493500000004</v>
      </c>
      <c r="D29" s="155">
        <f>SUM(D24:D28)</f>
        <v>69876573.885000005</v>
      </c>
      <c r="E29" s="458"/>
      <c r="F29" s="459"/>
      <c r="G29" s="68"/>
      <c r="H29" s="68"/>
      <c r="I29" s="68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2:25" ht="20.25" customHeight="1" thickBot="1" x14ac:dyDescent="0.2">
      <c r="B30" s="126" t="s">
        <v>93</v>
      </c>
      <c r="C30" s="156">
        <f>C29-C23</f>
        <v>-1324.365065</v>
      </c>
      <c r="D30" s="128">
        <f>D23-D29</f>
        <v>226466426.11500001</v>
      </c>
      <c r="E30" s="446"/>
      <c r="F30" s="447"/>
      <c r="G30" s="68"/>
      <c r="H30" s="68"/>
      <c r="I30" s="68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2:25" ht="17.25" customHeight="1" x14ac:dyDescent="0.15">
      <c r="C31" s="94"/>
      <c r="D31" s="94"/>
    </row>
    <row r="32" spans="2:25" ht="20.25" customHeight="1" x14ac:dyDescent="0.15">
      <c r="B32" s="51"/>
      <c r="C32" s="51"/>
      <c r="D32" s="51"/>
    </row>
    <row r="33" spans="2:25" ht="21.75" customHeight="1" x14ac:dyDescent="0.15">
      <c r="B33" s="51"/>
      <c r="C33" s="51"/>
      <c r="D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2:25" ht="20.25" customHeight="1" x14ac:dyDescent="0.15">
      <c r="B34" s="51"/>
      <c r="C34" s="51"/>
      <c r="D34" s="51"/>
    </row>
    <row r="35" spans="2:25" ht="20.25" customHeight="1" x14ac:dyDescent="0.15"/>
  </sheetData>
  <mergeCells count="19">
    <mergeCell ref="E23:F23"/>
    <mergeCell ref="B3:E3"/>
    <mergeCell ref="B7:B9"/>
    <mergeCell ref="C7:E8"/>
    <mergeCell ref="F7:I7"/>
    <mergeCell ref="L7:L9"/>
    <mergeCell ref="F8:G8"/>
    <mergeCell ref="H8:I8"/>
    <mergeCell ref="E22:F22"/>
    <mergeCell ref="K22:L22"/>
    <mergeCell ref="J7:J9"/>
    <mergeCell ref="K7:K9"/>
    <mergeCell ref="E30:F30"/>
    <mergeCell ref="E24:F24"/>
    <mergeCell ref="E25:F25"/>
    <mergeCell ref="E26:F26"/>
    <mergeCell ref="E27:F27"/>
    <mergeCell ref="E28:F28"/>
    <mergeCell ref="E29:F2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view="pageBreakPreview" zoomScaleSheetLayoutView="100" zoomScalePageLayoutView="110" workbookViewId="0">
      <pane xSplit="50640"/>
      <selection activeCell="M19" sqref="M19"/>
      <selection pane="topRight" activeCell="M19" sqref="M19"/>
    </sheetView>
  </sheetViews>
  <sheetFormatPr defaultColWidth="8.6640625" defaultRowHeight="24.95" customHeight="1" x14ac:dyDescent="0.15"/>
  <cols>
    <col min="1" max="1" width="9" style="64" customWidth="1"/>
    <col min="2" max="2" width="7.33203125" style="51" customWidth="1"/>
    <col min="3" max="3" width="4.33203125" style="51" customWidth="1"/>
    <col min="4" max="4" width="5.33203125" style="51" customWidth="1"/>
    <col min="5" max="5" width="6.44140625" style="65" customWidth="1"/>
    <col min="6" max="6" width="4.6640625" style="66" customWidth="1"/>
    <col min="7" max="7" width="5" style="67" customWidth="1"/>
    <col min="8" max="9" width="5" style="51" customWidth="1"/>
    <col min="10" max="11" width="5" style="68" customWidth="1"/>
    <col min="12" max="12" width="5.44140625" style="69" customWidth="1"/>
    <col min="13" max="14" width="5" style="51" customWidth="1"/>
    <col min="15" max="16" width="5" style="68" customWidth="1"/>
    <col min="17" max="17" width="3.77734375" style="68" hidden="1" customWidth="1"/>
    <col min="18" max="18" width="7.44140625" style="70" customWidth="1"/>
    <col min="19" max="16384" width="8.6640625" style="51"/>
  </cols>
  <sheetData>
    <row r="1" spans="1:22" ht="24.95" customHeight="1" x14ac:dyDescent="0.1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1:22" ht="24.95" customHeight="1" x14ac:dyDescent="0.15">
      <c r="A2" s="404"/>
      <c r="B2" s="404"/>
      <c r="C2" s="220"/>
      <c r="D2" s="174"/>
      <c r="E2" s="175"/>
      <c r="F2" s="176"/>
      <c r="G2" s="177"/>
      <c r="H2" s="207"/>
      <c r="I2" s="179"/>
      <c r="J2" s="208"/>
      <c r="K2" s="207"/>
      <c r="L2" s="207"/>
      <c r="M2" s="207"/>
      <c r="N2" s="181"/>
      <c r="O2" s="177"/>
      <c r="P2" s="177"/>
      <c r="Q2" s="177"/>
      <c r="R2" s="182"/>
    </row>
    <row r="3" spans="1:22" ht="20.25" customHeight="1" x14ac:dyDescent="0.15">
      <c r="A3" s="183" t="s">
        <v>39</v>
      </c>
      <c r="B3" s="407"/>
      <c r="C3" s="407"/>
      <c r="D3" s="407"/>
      <c r="E3" s="407"/>
      <c r="F3" s="407"/>
      <c r="G3" s="177"/>
      <c r="H3" s="392"/>
      <c r="I3" s="392"/>
      <c r="J3" s="392"/>
      <c r="K3" s="184"/>
      <c r="L3" s="185"/>
      <c r="M3" s="185"/>
      <c r="N3" s="185"/>
      <c r="O3" s="185"/>
      <c r="P3" s="185"/>
      <c r="Q3" s="185"/>
      <c r="R3" s="185"/>
    </row>
    <row r="4" spans="1:22" ht="20.25" customHeight="1" x14ac:dyDescent="0.15">
      <c r="A4" s="183" t="s">
        <v>94</v>
      </c>
      <c r="B4" s="407"/>
      <c r="C4" s="407"/>
      <c r="D4" s="407"/>
      <c r="E4" s="407"/>
      <c r="F4" s="407"/>
      <c r="G4" s="177"/>
      <c r="H4" s="392"/>
      <c r="I4" s="392"/>
      <c r="J4" s="392"/>
      <c r="K4" s="184"/>
      <c r="L4" s="185"/>
      <c r="M4" s="185"/>
      <c r="N4" s="185"/>
      <c r="O4" s="185"/>
      <c r="P4" s="185"/>
      <c r="Q4" s="185"/>
      <c r="R4" s="185"/>
    </row>
    <row r="5" spans="1:22" ht="20.25" customHeight="1" x14ac:dyDescent="0.15">
      <c r="A5" s="405" t="s">
        <v>139</v>
      </c>
      <c r="B5" s="405"/>
      <c r="C5" s="405"/>
      <c r="D5" s="405"/>
      <c r="E5" s="405"/>
      <c r="F5" s="52" t="s">
        <v>1</v>
      </c>
      <c r="G5" s="177"/>
      <c r="H5" s="392"/>
      <c r="I5" s="392"/>
      <c r="J5" s="392"/>
      <c r="K5" s="186"/>
      <c r="L5" s="53"/>
      <c r="M5" s="53"/>
      <c r="N5" s="53"/>
      <c r="O5" s="53"/>
      <c r="P5" s="53"/>
      <c r="Q5" s="53"/>
      <c r="R5" s="53"/>
    </row>
    <row r="6" spans="1:22" ht="20.25" customHeight="1" x14ac:dyDescent="0.15">
      <c r="A6" s="210" t="s">
        <v>40</v>
      </c>
      <c r="B6" s="402" t="s">
        <v>136</v>
      </c>
      <c r="C6" s="402"/>
      <c r="D6" s="402"/>
      <c r="E6" s="402"/>
      <c r="F6" s="402"/>
      <c r="G6" s="177"/>
      <c r="H6" s="392"/>
      <c r="I6" s="392"/>
      <c r="J6" s="392"/>
      <c r="K6" s="186"/>
      <c r="L6" s="53"/>
      <c r="M6" s="53"/>
      <c r="N6" s="53"/>
      <c r="O6" s="53"/>
      <c r="P6" s="53"/>
      <c r="Q6" s="53"/>
      <c r="R6" s="53"/>
    </row>
    <row r="7" spans="1:22" ht="20.25" customHeight="1" x14ac:dyDescent="0.15">
      <c r="A7" s="210" t="s">
        <v>2</v>
      </c>
      <c r="B7" s="402" t="s">
        <v>95</v>
      </c>
      <c r="C7" s="402"/>
      <c r="D7" s="402"/>
      <c r="E7" s="402"/>
      <c r="F7" s="402"/>
      <c r="G7" s="177"/>
      <c r="H7" s="392"/>
      <c r="I7" s="392"/>
      <c r="J7" s="393"/>
      <c r="K7" s="393"/>
      <c r="L7" s="209"/>
      <c r="M7" s="387"/>
      <c r="N7" s="387"/>
      <c r="O7" s="387"/>
      <c r="P7" s="387"/>
      <c r="Q7" s="387"/>
      <c r="R7" s="387"/>
    </row>
    <row r="8" spans="1:22" ht="20.25" customHeight="1" thickBot="1" x14ac:dyDescent="0.2">
      <c r="A8" s="53" t="s">
        <v>41</v>
      </c>
      <c r="B8" s="400" t="s">
        <v>96</v>
      </c>
      <c r="C8" s="400"/>
      <c r="D8" s="401"/>
      <c r="E8" s="401"/>
      <c r="F8" s="401"/>
      <c r="G8" s="401"/>
      <c r="H8" s="388"/>
      <c r="I8" s="388"/>
      <c r="J8" s="393"/>
      <c r="K8" s="393"/>
      <c r="L8" s="393"/>
      <c r="M8" s="388"/>
      <c r="N8" s="394"/>
      <c r="O8" s="395"/>
      <c r="P8" s="396"/>
      <c r="Q8" s="396"/>
      <c r="R8" s="396"/>
      <c r="S8" s="187"/>
    </row>
    <row r="9" spans="1:22" s="54" customFormat="1" ht="21.75" customHeight="1" thickBot="1" x14ac:dyDescent="0.2">
      <c r="A9" s="389" t="str">
        <f>B7</f>
        <v>공제판</v>
      </c>
      <c r="B9" s="390"/>
      <c r="C9" s="390"/>
      <c r="D9" s="390"/>
      <c r="E9" s="390"/>
      <c r="F9" s="391"/>
      <c r="G9" s="397" t="s">
        <v>142</v>
      </c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9"/>
      <c r="S9" s="187"/>
    </row>
    <row r="10" spans="1:22" s="54" customFormat="1" ht="21.75" customHeight="1" x14ac:dyDescent="0.15">
      <c r="A10" s="72" t="s">
        <v>3</v>
      </c>
      <c r="B10" s="226" t="s">
        <v>105</v>
      </c>
      <c r="C10" s="73" t="s">
        <v>42</v>
      </c>
      <c r="D10" s="74" t="s">
        <v>4</v>
      </c>
      <c r="E10" s="74" t="s">
        <v>5</v>
      </c>
      <c r="F10" s="81" t="s">
        <v>6</v>
      </c>
      <c r="G10" s="80" t="s">
        <v>43</v>
      </c>
      <c r="H10" s="74" t="s">
        <v>44</v>
      </c>
      <c r="I10" s="74" t="s">
        <v>45</v>
      </c>
      <c r="J10" s="74" t="s">
        <v>46</v>
      </c>
      <c r="K10" s="82" t="s">
        <v>47</v>
      </c>
      <c r="L10" s="79" t="s">
        <v>48</v>
      </c>
      <c r="M10" s="83" t="s">
        <v>7</v>
      </c>
      <c r="N10" s="83" t="s">
        <v>49</v>
      </c>
      <c r="O10" s="83" t="s">
        <v>50</v>
      </c>
      <c r="P10" s="84" t="s">
        <v>51</v>
      </c>
      <c r="Q10" s="75" t="s">
        <v>52</v>
      </c>
      <c r="R10" s="76" t="s">
        <v>53</v>
      </c>
      <c r="S10" s="187"/>
    </row>
    <row r="11" spans="1:22" s="54" customFormat="1" ht="21" customHeight="1" x14ac:dyDescent="0.15">
      <c r="A11" s="189"/>
      <c r="B11" s="190"/>
      <c r="C11" s="190"/>
      <c r="D11" s="191"/>
      <c r="E11" s="191"/>
      <c r="F11" s="192"/>
      <c r="G11" s="193"/>
      <c r="H11" s="191"/>
      <c r="I11" s="191"/>
      <c r="J11" s="194"/>
      <c r="K11" s="195"/>
      <c r="L11" s="196"/>
      <c r="M11" s="191"/>
      <c r="N11" s="191"/>
      <c r="O11" s="194"/>
      <c r="P11" s="195"/>
      <c r="Q11" s="77"/>
      <c r="R11" s="49">
        <f t="shared" ref="R11:R64" si="0">(G11+H11+I11+J11+K11)*(L11+M11+N11+O11+P11)*D11*0.000001</f>
        <v>0</v>
      </c>
      <c r="S11" s="188"/>
      <c r="T11" s="158" t="s">
        <v>5</v>
      </c>
      <c r="U11" s="158" t="s">
        <v>4</v>
      </c>
      <c r="V11" s="159" t="s">
        <v>63</v>
      </c>
    </row>
    <row r="12" spans="1:22" s="54" customFormat="1" ht="21" customHeight="1" x14ac:dyDescent="0.15">
      <c r="A12" s="197"/>
      <c r="B12" s="190"/>
      <c r="C12" s="190"/>
      <c r="D12" s="191"/>
      <c r="E12" s="191"/>
      <c r="F12" s="192"/>
      <c r="G12" s="193"/>
      <c r="H12" s="191"/>
      <c r="I12" s="191"/>
      <c r="J12" s="194"/>
      <c r="K12" s="195"/>
      <c r="L12" s="196"/>
      <c r="M12" s="191"/>
      <c r="N12" s="191"/>
      <c r="O12" s="194"/>
      <c r="P12" s="195"/>
      <c r="Q12" s="77"/>
      <c r="R12" s="49">
        <f t="shared" si="0"/>
        <v>0</v>
      </c>
      <c r="S12" s="188"/>
      <c r="T12" s="160">
        <v>9010</v>
      </c>
      <c r="U12" s="161">
        <f t="shared" ref="U12:U19" si="1">SUMIF($E:$E,T12,$D:$D)</f>
        <v>0</v>
      </c>
      <c r="V12" s="162">
        <f t="shared" ref="V12:V19" si="2">SUMIF($E:$E,T12,$R:$R)</f>
        <v>0</v>
      </c>
    </row>
    <row r="13" spans="1:22" s="54" customFormat="1" ht="21" customHeight="1" x14ac:dyDescent="0.15">
      <c r="A13" s="197"/>
      <c r="B13" s="190"/>
      <c r="C13" s="190"/>
      <c r="D13" s="191"/>
      <c r="E13" s="191"/>
      <c r="F13" s="192"/>
      <c r="G13" s="193"/>
      <c r="H13" s="191"/>
      <c r="I13" s="191"/>
      <c r="J13" s="194"/>
      <c r="K13" s="195"/>
      <c r="L13" s="196"/>
      <c r="M13" s="191"/>
      <c r="N13" s="191"/>
      <c r="O13" s="194"/>
      <c r="P13" s="195"/>
      <c r="Q13" s="77"/>
      <c r="R13" s="49">
        <f t="shared" si="0"/>
        <v>0</v>
      </c>
      <c r="S13" s="188"/>
      <c r="T13" s="163"/>
      <c r="U13" s="164">
        <f t="shared" si="1"/>
        <v>0</v>
      </c>
      <c r="V13" s="165">
        <f t="shared" si="2"/>
        <v>0</v>
      </c>
    </row>
    <row r="14" spans="1:22" s="54" customFormat="1" ht="21" customHeight="1" x14ac:dyDescent="0.15">
      <c r="A14" s="197"/>
      <c r="B14" s="190"/>
      <c r="C14" s="190"/>
      <c r="D14" s="191"/>
      <c r="E14" s="191"/>
      <c r="F14" s="192"/>
      <c r="G14" s="193"/>
      <c r="H14" s="191"/>
      <c r="I14" s="191"/>
      <c r="J14" s="194"/>
      <c r="K14" s="195"/>
      <c r="L14" s="196"/>
      <c r="M14" s="191"/>
      <c r="N14" s="191"/>
      <c r="O14" s="194"/>
      <c r="P14" s="195"/>
      <c r="Q14" s="77"/>
      <c r="R14" s="49">
        <f t="shared" si="0"/>
        <v>0</v>
      </c>
      <c r="S14" s="188"/>
      <c r="T14" s="163"/>
      <c r="U14" s="164">
        <f t="shared" si="1"/>
        <v>0</v>
      </c>
      <c r="V14" s="165">
        <f t="shared" si="2"/>
        <v>0</v>
      </c>
    </row>
    <row r="15" spans="1:22" s="54" customFormat="1" ht="21" customHeight="1" x14ac:dyDescent="0.15">
      <c r="A15" s="197"/>
      <c r="B15" s="190"/>
      <c r="C15" s="190"/>
      <c r="D15" s="191"/>
      <c r="E15" s="191"/>
      <c r="F15" s="192"/>
      <c r="G15" s="193"/>
      <c r="H15" s="191"/>
      <c r="I15" s="191"/>
      <c r="J15" s="194"/>
      <c r="K15" s="195"/>
      <c r="L15" s="196"/>
      <c r="M15" s="191"/>
      <c r="N15" s="191"/>
      <c r="O15" s="194"/>
      <c r="P15" s="195"/>
      <c r="Q15" s="77"/>
      <c r="R15" s="49">
        <f t="shared" si="0"/>
        <v>0</v>
      </c>
      <c r="S15" s="188"/>
      <c r="T15" s="163"/>
      <c r="U15" s="164">
        <f t="shared" si="1"/>
        <v>0</v>
      </c>
      <c r="V15" s="165">
        <f t="shared" si="2"/>
        <v>0</v>
      </c>
    </row>
    <row r="16" spans="1:22" s="54" customFormat="1" ht="21" customHeight="1" x14ac:dyDescent="0.15">
      <c r="A16" s="197"/>
      <c r="B16" s="190"/>
      <c r="C16" s="190"/>
      <c r="D16" s="191"/>
      <c r="E16" s="191"/>
      <c r="F16" s="192"/>
      <c r="G16" s="193"/>
      <c r="H16" s="191"/>
      <c r="I16" s="191"/>
      <c r="J16" s="194"/>
      <c r="K16" s="195"/>
      <c r="L16" s="196"/>
      <c r="M16" s="191"/>
      <c r="N16" s="191"/>
      <c r="O16" s="194"/>
      <c r="P16" s="195"/>
      <c r="Q16" s="77"/>
      <c r="R16" s="49">
        <f t="shared" si="0"/>
        <v>0</v>
      </c>
      <c r="S16" s="188"/>
      <c r="T16" s="163"/>
      <c r="U16" s="164">
        <f t="shared" si="1"/>
        <v>0</v>
      </c>
      <c r="V16" s="165">
        <f t="shared" si="2"/>
        <v>0</v>
      </c>
    </row>
    <row r="17" spans="1:22" s="54" customFormat="1" ht="21" customHeight="1" x14ac:dyDescent="0.15">
      <c r="A17" s="197"/>
      <c r="B17" s="190"/>
      <c r="C17" s="190"/>
      <c r="D17" s="191"/>
      <c r="E17" s="191"/>
      <c r="F17" s="192"/>
      <c r="G17" s="193"/>
      <c r="H17" s="191"/>
      <c r="I17" s="191"/>
      <c r="J17" s="194"/>
      <c r="K17" s="195"/>
      <c r="L17" s="196"/>
      <c r="M17" s="191"/>
      <c r="N17" s="191"/>
      <c r="O17" s="194"/>
      <c r="P17" s="195"/>
      <c r="Q17" s="77"/>
      <c r="R17" s="49">
        <f t="shared" si="0"/>
        <v>0</v>
      </c>
      <c r="S17" s="188"/>
      <c r="T17" s="163"/>
      <c r="U17" s="164">
        <f t="shared" si="1"/>
        <v>0</v>
      </c>
      <c r="V17" s="165">
        <f t="shared" si="2"/>
        <v>0</v>
      </c>
    </row>
    <row r="18" spans="1:22" s="54" customFormat="1" ht="21" customHeight="1" x14ac:dyDescent="0.15">
      <c r="A18" s="197"/>
      <c r="B18" s="190"/>
      <c r="C18" s="190"/>
      <c r="D18" s="191"/>
      <c r="E18" s="191"/>
      <c r="F18" s="192"/>
      <c r="G18" s="193"/>
      <c r="H18" s="191"/>
      <c r="I18" s="191"/>
      <c r="J18" s="194"/>
      <c r="K18" s="195"/>
      <c r="L18" s="196"/>
      <c r="M18" s="191"/>
      <c r="N18" s="191"/>
      <c r="O18" s="194"/>
      <c r="P18" s="195"/>
      <c r="Q18" s="77"/>
      <c r="R18" s="49">
        <f t="shared" si="0"/>
        <v>0</v>
      </c>
      <c r="S18" s="188"/>
      <c r="T18" s="163"/>
      <c r="U18" s="164">
        <f t="shared" si="1"/>
        <v>0</v>
      </c>
      <c r="V18" s="165">
        <f t="shared" si="2"/>
        <v>0</v>
      </c>
    </row>
    <row r="19" spans="1:22" s="54" customFormat="1" ht="21" customHeight="1" x14ac:dyDescent="0.15">
      <c r="A19" s="197"/>
      <c r="B19" s="190"/>
      <c r="C19" s="190"/>
      <c r="D19" s="191"/>
      <c r="E19" s="191"/>
      <c r="F19" s="192"/>
      <c r="G19" s="193"/>
      <c r="H19" s="191"/>
      <c r="I19" s="191"/>
      <c r="J19" s="194"/>
      <c r="K19" s="195"/>
      <c r="L19" s="196"/>
      <c r="M19" s="191"/>
      <c r="N19" s="191"/>
      <c r="O19" s="194"/>
      <c r="P19" s="195"/>
      <c r="Q19" s="77"/>
      <c r="R19" s="49">
        <f t="shared" si="0"/>
        <v>0</v>
      </c>
      <c r="S19" s="188"/>
      <c r="T19" s="166"/>
      <c r="U19" s="167">
        <f t="shared" si="1"/>
        <v>0</v>
      </c>
      <c r="V19" s="168">
        <f t="shared" si="2"/>
        <v>0</v>
      </c>
    </row>
    <row r="20" spans="1:22" s="54" customFormat="1" ht="21" customHeight="1" x14ac:dyDescent="0.15">
      <c r="A20" s="197"/>
      <c r="B20" s="190"/>
      <c r="C20" s="190"/>
      <c r="D20" s="191"/>
      <c r="E20" s="191"/>
      <c r="F20" s="192"/>
      <c r="G20" s="193"/>
      <c r="H20" s="191"/>
      <c r="I20" s="191"/>
      <c r="J20" s="194"/>
      <c r="K20" s="195"/>
      <c r="L20" s="196"/>
      <c r="M20" s="191"/>
      <c r="N20" s="191"/>
      <c r="O20" s="194"/>
      <c r="P20" s="195"/>
      <c r="Q20" s="77"/>
      <c r="R20" s="49">
        <f t="shared" si="0"/>
        <v>0</v>
      </c>
      <c r="S20" s="188"/>
      <c r="U20" s="169">
        <f>SUM(U12:U19)</f>
        <v>0</v>
      </c>
      <c r="V20" s="170">
        <f>SUM(V12:V19)</f>
        <v>0</v>
      </c>
    </row>
    <row r="21" spans="1:22" s="54" customFormat="1" ht="21" customHeight="1" x14ac:dyDescent="0.15">
      <c r="A21" s="197"/>
      <c r="B21" s="198"/>
      <c r="C21" s="198"/>
      <c r="D21" s="199"/>
      <c r="E21" s="191"/>
      <c r="F21" s="192"/>
      <c r="G21" s="200"/>
      <c r="H21" s="199"/>
      <c r="I21" s="199"/>
      <c r="J21" s="201"/>
      <c r="K21" s="195"/>
      <c r="L21" s="196"/>
      <c r="M21" s="191"/>
      <c r="N21" s="191"/>
      <c r="O21" s="194"/>
      <c r="P21" s="195"/>
      <c r="Q21" s="78"/>
      <c r="R21" s="50">
        <f t="shared" si="0"/>
        <v>0</v>
      </c>
      <c r="S21" s="188"/>
      <c r="V21" s="171"/>
    </row>
    <row r="22" spans="1:22" s="54" customFormat="1" ht="21" customHeight="1" x14ac:dyDescent="0.15">
      <c r="A22" s="197"/>
      <c r="B22" s="190"/>
      <c r="C22" s="190"/>
      <c r="D22" s="191"/>
      <c r="E22" s="191"/>
      <c r="F22" s="192"/>
      <c r="G22" s="193"/>
      <c r="H22" s="191"/>
      <c r="I22" s="191"/>
      <c r="J22" s="194"/>
      <c r="K22" s="195"/>
      <c r="L22" s="196"/>
      <c r="M22" s="191"/>
      <c r="N22" s="191"/>
      <c r="O22" s="194"/>
      <c r="P22" s="195"/>
      <c r="Q22" s="77"/>
      <c r="R22" s="49">
        <f t="shared" si="0"/>
        <v>0</v>
      </c>
      <c r="S22" s="188"/>
    </row>
    <row r="23" spans="1:22" s="54" customFormat="1" ht="21" customHeight="1" x14ac:dyDescent="0.15">
      <c r="A23" s="197"/>
      <c r="B23" s="190"/>
      <c r="C23" s="190"/>
      <c r="D23" s="191"/>
      <c r="E23" s="191"/>
      <c r="F23" s="192"/>
      <c r="G23" s="193"/>
      <c r="H23" s="191"/>
      <c r="I23" s="191"/>
      <c r="J23" s="194"/>
      <c r="K23" s="195"/>
      <c r="L23" s="196"/>
      <c r="M23" s="191"/>
      <c r="N23" s="191"/>
      <c r="O23" s="194"/>
      <c r="P23" s="195"/>
      <c r="Q23" s="77"/>
      <c r="R23" s="49">
        <f t="shared" si="0"/>
        <v>0</v>
      </c>
      <c r="S23" s="188"/>
    </row>
    <row r="24" spans="1:22" s="54" customFormat="1" ht="21" customHeight="1" x14ac:dyDescent="0.15">
      <c r="A24" s="197"/>
      <c r="B24" s="190"/>
      <c r="C24" s="190"/>
      <c r="D24" s="191"/>
      <c r="E24" s="191"/>
      <c r="F24" s="192"/>
      <c r="G24" s="193"/>
      <c r="H24" s="191"/>
      <c r="I24" s="191"/>
      <c r="J24" s="194"/>
      <c r="K24" s="195"/>
      <c r="L24" s="196"/>
      <c r="M24" s="191"/>
      <c r="N24" s="191"/>
      <c r="O24" s="194"/>
      <c r="P24" s="195"/>
      <c r="Q24" s="77"/>
      <c r="R24" s="49">
        <f t="shared" si="0"/>
        <v>0</v>
      </c>
      <c r="S24" s="188"/>
    </row>
    <row r="25" spans="1:22" s="54" customFormat="1" ht="21" customHeight="1" x14ac:dyDescent="0.15">
      <c r="A25" s="197"/>
      <c r="B25" s="190"/>
      <c r="C25" s="190"/>
      <c r="D25" s="191"/>
      <c r="E25" s="191"/>
      <c r="F25" s="192"/>
      <c r="G25" s="193"/>
      <c r="H25" s="191"/>
      <c r="I25" s="191"/>
      <c r="J25" s="194"/>
      <c r="K25" s="195"/>
      <c r="L25" s="196"/>
      <c r="M25" s="191"/>
      <c r="N25" s="191"/>
      <c r="O25" s="194"/>
      <c r="P25" s="195"/>
      <c r="Q25" s="77"/>
      <c r="R25" s="49">
        <f t="shared" si="0"/>
        <v>0</v>
      </c>
      <c r="S25" s="188"/>
    </row>
    <row r="26" spans="1:22" s="54" customFormat="1" ht="21" customHeight="1" x14ac:dyDescent="0.15">
      <c r="A26" s="197"/>
      <c r="B26" s="190"/>
      <c r="C26" s="190"/>
      <c r="D26" s="191"/>
      <c r="E26" s="191"/>
      <c r="F26" s="192"/>
      <c r="G26" s="193"/>
      <c r="H26" s="191"/>
      <c r="I26" s="191"/>
      <c r="J26" s="194"/>
      <c r="K26" s="195"/>
      <c r="L26" s="196"/>
      <c r="M26" s="191"/>
      <c r="N26" s="191"/>
      <c r="O26" s="194"/>
      <c r="P26" s="195"/>
      <c r="Q26" s="77"/>
      <c r="R26" s="49">
        <f t="shared" si="0"/>
        <v>0</v>
      </c>
      <c r="S26" s="188"/>
    </row>
    <row r="27" spans="1:22" s="54" customFormat="1" ht="21" customHeight="1" x14ac:dyDescent="0.15">
      <c r="A27" s="197"/>
      <c r="B27" s="190"/>
      <c r="C27" s="190"/>
      <c r="D27" s="191"/>
      <c r="E27" s="191"/>
      <c r="F27" s="192"/>
      <c r="G27" s="193"/>
      <c r="H27" s="191"/>
      <c r="I27" s="191"/>
      <c r="J27" s="194"/>
      <c r="K27" s="195"/>
      <c r="L27" s="196"/>
      <c r="M27" s="191"/>
      <c r="N27" s="191"/>
      <c r="O27" s="194"/>
      <c r="P27" s="195"/>
      <c r="Q27" s="77"/>
      <c r="R27" s="49">
        <f t="shared" si="0"/>
        <v>0</v>
      </c>
      <c r="S27" s="188"/>
    </row>
    <row r="28" spans="1:22" s="54" customFormat="1" ht="21" customHeight="1" x14ac:dyDescent="0.15">
      <c r="A28" s="197"/>
      <c r="B28" s="190"/>
      <c r="C28" s="190"/>
      <c r="D28" s="191"/>
      <c r="E28" s="191"/>
      <c r="F28" s="192"/>
      <c r="G28" s="193"/>
      <c r="H28" s="191"/>
      <c r="I28" s="191"/>
      <c r="J28" s="194"/>
      <c r="K28" s="195"/>
      <c r="L28" s="196"/>
      <c r="M28" s="191"/>
      <c r="N28" s="191"/>
      <c r="O28" s="194"/>
      <c r="P28" s="195"/>
      <c r="Q28" s="77"/>
      <c r="R28" s="49">
        <f t="shared" si="0"/>
        <v>0</v>
      </c>
      <c r="S28" s="188"/>
    </row>
    <row r="29" spans="1:22" s="54" customFormat="1" ht="21" customHeight="1" x14ac:dyDescent="0.15">
      <c r="A29" s="197"/>
      <c r="B29" s="190"/>
      <c r="C29" s="190"/>
      <c r="D29" s="191"/>
      <c r="E29" s="191"/>
      <c r="F29" s="192"/>
      <c r="G29" s="193"/>
      <c r="H29" s="191"/>
      <c r="I29" s="191"/>
      <c r="J29" s="194"/>
      <c r="K29" s="195"/>
      <c r="L29" s="196"/>
      <c r="M29" s="191"/>
      <c r="N29" s="191"/>
      <c r="O29" s="194"/>
      <c r="P29" s="195"/>
      <c r="Q29" s="77"/>
      <c r="R29" s="49">
        <f t="shared" si="0"/>
        <v>0</v>
      </c>
      <c r="S29" s="188"/>
    </row>
    <row r="30" spans="1:22" s="54" customFormat="1" ht="21" customHeight="1" x14ac:dyDescent="0.15">
      <c r="A30" s="197"/>
      <c r="B30" s="190"/>
      <c r="C30" s="190"/>
      <c r="D30" s="191"/>
      <c r="E30" s="191"/>
      <c r="F30" s="192"/>
      <c r="G30" s="193"/>
      <c r="H30" s="191"/>
      <c r="I30" s="191"/>
      <c r="J30" s="194"/>
      <c r="K30" s="195"/>
      <c r="L30" s="196"/>
      <c r="M30" s="191"/>
      <c r="N30" s="191"/>
      <c r="O30" s="194"/>
      <c r="P30" s="195"/>
      <c r="Q30" s="77"/>
      <c r="R30" s="49">
        <f t="shared" si="0"/>
        <v>0</v>
      </c>
      <c r="S30" s="188"/>
    </row>
    <row r="31" spans="1:22" s="54" customFormat="1" ht="21" customHeight="1" x14ac:dyDescent="0.15">
      <c r="A31" s="197"/>
      <c r="B31" s="198"/>
      <c r="C31" s="198"/>
      <c r="D31" s="191"/>
      <c r="E31" s="191"/>
      <c r="F31" s="192"/>
      <c r="G31" s="193"/>
      <c r="H31" s="191"/>
      <c r="I31" s="191"/>
      <c r="J31" s="194"/>
      <c r="K31" s="195"/>
      <c r="L31" s="196"/>
      <c r="M31" s="191"/>
      <c r="N31" s="191"/>
      <c r="O31" s="194"/>
      <c r="P31" s="195"/>
      <c r="Q31" s="78"/>
      <c r="R31" s="50">
        <f t="shared" si="0"/>
        <v>0</v>
      </c>
      <c r="S31" s="188"/>
    </row>
    <row r="32" spans="1:22" s="54" customFormat="1" ht="21" customHeight="1" x14ac:dyDescent="0.15">
      <c r="A32" s="197"/>
      <c r="B32" s="190"/>
      <c r="C32" s="190"/>
      <c r="D32" s="191"/>
      <c r="E32" s="191"/>
      <c r="F32" s="192"/>
      <c r="G32" s="193"/>
      <c r="H32" s="191"/>
      <c r="I32" s="191"/>
      <c r="J32" s="194"/>
      <c r="K32" s="195"/>
      <c r="L32" s="196"/>
      <c r="M32" s="191"/>
      <c r="N32" s="191"/>
      <c r="O32" s="194"/>
      <c r="P32" s="195"/>
      <c r="Q32" s="77"/>
      <c r="R32" s="49">
        <f t="shared" si="0"/>
        <v>0</v>
      </c>
      <c r="S32" s="188"/>
    </row>
    <row r="33" spans="1:19" s="54" customFormat="1" ht="21" customHeight="1" x14ac:dyDescent="0.15">
      <c r="A33" s="197"/>
      <c r="B33" s="190"/>
      <c r="C33" s="190"/>
      <c r="D33" s="191"/>
      <c r="E33" s="191"/>
      <c r="F33" s="192"/>
      <c r="G33" s="193"/>
      <c r="H33" s="191"/>
      <c r="I33" s="191"/>
      <c r="J33" s="194"/>
      <c r="K33" s="195"/>
      <c r="L33" s="196"/>
      <c r="M33" s="191"/>
      <c r="N33" s="191"/>
      <c r="O33" s="194"/>
      <c r="P33" s="195"/>
      <c r="Q33" s="77"/>
      <c r="R33" s="49">
        <f t="shared" si="0"/>
        <v>0</v>
      </c>
      <c r="S33" s="188"/>
    </row>
    <row r="34" spans="1:19" s="54" customFormat="1" ht="21" customHeight="1" x14ac:dyDescent="0.15">
      <c r="A34" s="197"/>
      <c r="B34" s="190"/>
      <c r="C34" s="190"/>
      <c r="D34" s="191"/>
      <c r="E34" s="191"/>
      <c r="F34" s="192"/>
      <c r="G34" s="193"/>
      <c r="H34" s="191"/>
      <c r="I34" s="191"/>
      <c r="J34" s="194"/>
      <c r="K34" s="195"/>
      <c r="L34" s="196"/>
      <c r="M34" s="191"/>
      <c r="N34" s="191"/>
      <c r="O34" s="194"/>
      <c r="P34" s="195"/>
      <c r="Q34" s="77"/>
      <c r="R34" s="49">
        <f t="shared" si="0"/>
        <v>0</v>
      </c>
      <c r="S34" s="188"/>
    </row>
    <row r="35" spans="1:19" s="54" customFormat="1" ht="21" customHeight="1" x14ac:dyDescent="0.15">
      <c r="A35" s="197"/>
      <c r="B35" s="190"/>
      <c r="C35" s="190"/>
      <c r="D35" s="191"/>
      <c r="E35" s="191"/>
      <c r="F35" s="192"/>
      <c r="G35" s="193"/>
      <c r="H35" s="191"/>
      <c r="I35" s="191"/>
      <c r="J35" s="194"/>
      <c r="K35" s="195"/>
      <c r="L35" s="196"/>
      <c r="M35" s="191"/>
      <c r="N35" s="191"/>
      <c r="O35" s="194"/>
      <c r="P35" s="195"/>
      <c r="Q35" s="77"/>
      <c r="R35" s="49">
        <f t="shared" si="0"/>
        <v>0</v>
      </c>
      <c r="S35" s="188"/>
    </row>
    <row r="36" spans="1:19" s="54" customFormat="1" ht="21" customHeight="1" x14ac:dyDescent="0.15">
      <c r="A36" s="197"/>
      <c r="B36" s="190"/>
      <c r="C36" s="190"/>
      <c r="D36" s="191"/>
      <c r="E36" s="191"/>
      <c r="F36" s="192"/>
      <c r="G36" s="193"/>
      <c r="H36" s="191"/>
      <c r="I36" s="191"/>
      <c r="J36" s="194"/>
      <c r="K36" s="195"/>
      <c r="L36" s="196"/>
      <c r="M36" s="191"/>
      <c r="N36" s="191"/>
      <c r="O36" s="194"/>
      <c r="P36" s="195"/>
      <c r="Q36" s="77"/>
      <c r="R36" s="49">
        <f t="shared" si="0"/>
        <v>0</v>
      </c>
      <c r="S36" s="188"/>
    </row>
    <row r="37" spans="1:19" s="54" customFormat="1" ht="21" customHeight="1" x14ac:dyDescent="0.15">
      <c r="A37" s="197"/>
      <c r="B37" s="190"/>
      <c r="C37" s="190"/>
      <c r="D37" s="191"/>
      <c r="E37" s="191"/>
      <c r="F37" s="192"/>
      <c r="G37" s="193"/>
      <c r="H37" s="191"/>
      <c r="I37" s="191"/>
      <c r="J37" s="194"/>
      <c r="K37" s="195"/>
      <c r="L37" s="196"/>
      <c r="M37" s="191"/>
      <c r="N37" s="191"/>
      <c r="O37" s="194"/>
      <c r="P37" s="195"/>
      <c r="Q37" s="77"/>
      <c r="R37" s="49">
        <f t="shared" si="0"/>
        <v>0</v>
      </c>
      <c r="S37" s="188"/>
    </row>
    <row r="38" spans="1:19" s="54" customFormat="1" ht="21" customHeight="1" x14ac:dyDescent="0.15">
      <c r="A38" s="197"/>
      <c r="B38" s="190"/>
      <c r="C38" s="190"/>
      <c r="D38" s="191"/>
      <c r="E38" s="191"/>
      <c r="F38" s="192"/>
      <c r="G38" s="193"/>
      <c r="H38" s="191"/>
      <c r="I38" s="191"/>
      <c r="J38" s="194"/>
      <c r="K38" s="195"/>
      <c r="L38" s="196"/>
      <c r="M38" s="191"/>
      <c r="N38" s="191"/>
      <c r="O38" s="194"/>
      <c r="P38" s="195"/>
      <c r="Q38" s="77"/>
      <c r="R38" s="49">
        <f t="shared" si="0"/>
        <v>0</v>
      </c>
      <c r="S38" s="188"/>
    </row>
    <row r="39" spans="1:19" s="54" customFormat="1" ht="21" customHeight="1" x14ac:dyDescent="0.15">
      <c r="A39" s="197"/>
      <c r="B39" s="190"/>
      <c r="C39" s="190"/>
      <c r="D39" s="191"/>
      <c r="E39" s="191"/>
      <c r="F39" s="192"/>
      <c r="G39" s="193"/>
      <c r="H39" s="191"/>
      <c r="I39" s="191"/>
      <c r="J39" s="194"/>
      <c r="K39" s="195"/>
      <c r="L39" s="196"/>
      <c r="M39" s="191"/>
      <c r="N39" s="191"/>
      <c r="O39" s="194"/>
      <c r="P39" s="195"/>
      <c r="Q39" s="77"/>
      <c r="R39" s="49">
        <f t="shared" si="0"/>
        <v>0</v>
      </c>
      <c r="S39" s="188"/>
    </row>
    <row r="40" spans="1:19" s="54" customFormat="1" ht="21" customHeight="1" x14ac:dyDescent="0.15">
      <c r="A40" s="197"/>
      <c r="B40" s="190"/>
      <c r="C40" s="190"/>
      <c r="D40" s="191"/>
      <c r="E40" s="191"/>
      <c r="F40" s="192"/>
      <c r="G40" s="193"/>
      <c r="H40" s="191"/>
      <c r="I40" s="191"/>
      <c r="J40" s="194"/>
      <c r="K40" s="195"/>
      <c r="L40" s="196"/>
      <c r="M40" s="191"/>
      <c r="N40" s="191"/>
      <c r="O40" s="194"/>
      <c r="P40" s="195"/>
      <c r="Q40" s="77"/>
      <c r="R40" s="49">
        <f t="shared" si="0"/>
        <v>0</v>
      </c>
      <c r="S40" s="188"/>
    </row>
    <row r="41" spans="1:19" s="54" customFormat="1" ht="21" customHeight="1" x14ac:dyDescent="0.15">
      <c r="A41" s="197"/>
      <c r="B41" s="198"/>
      <c r="C41" s="198"/>
      <c r="D41" s="191"/>
      <c r="E41" s="191"/>
      <c r="F41" s="192"/>
      <c r="G41" s="193"/>
      <c r="H41" s="191"/>
      <c r="I41" s="191"/>
      <c r="J41" s="194"/>
      <c r="K41" s="195"/>
      <c r="L41" s="196"/>
      <c r="M41" s="191"/>
      <c r="N41" s="191"/>
      <c r="O41" s="194"/>
      <c r="P41" s="195"/>
      <c r="Q41" s="78"/>
      <c r="R41" s="50">
        <f t="shared" si="0"/>
        <v>0</v>
      </c>
      <c r="S41" s="188"/>
    </row>
    <row r="42" spans="1:19" s="54" customFormat="1" ht="21" customHeight="1" x14ac:dyDescent="0.15">
      <c r="A42" s="197"/>
      <c r="B42" s="190"/>
      <c r="C42" s="190"/>
      <c r="D42" s="191"/>
      <c r="E42" s="191"/>
      <c r="F42" s="192"/>
      <c r="G42" s="193"/>
      <c r="H42" s="191"/>
      <c r="I42" s="191"/>
      <c r="J42" s="194"/>
      <c r="K42" s="195"/>
      <c r="L42" s="196"/>
      <c r="M42" s="191"/>
      <c r="N42" s="191"/>
      <c r="O42" s="194"/>
      <c r="P42" s="195"/>
      <c r="Q42" s="77"/>
      <c r="R42" s="49">
        <f t="shared" si="0"/>
        <v>0</v>
      </c>
      <c r="S42" s="188"/>
    </row>
    <row r="43" spans="1:19" s="54" customFormat="1" ht="21" customHeight="1" x14ac:dyDescent="0.15">
      <c r="A43" s="197"/>
      <c r="B43" s="190"/>
      <c r="C43" s="190"/>
      <c r="D43" s="191"/>
      <c r="E43" s="191"/>
      <c r="F43" s="192"/>
      <c r="G43" s="193"/>
      <c r="H43" s="191"/>
      <c r="I43" s="191"/>
      <c r="J43" s="194"/>
      <c r="K43" s="195"/>
      <c r="L43" s="196"/>
      <c r="M43" s="191"/>
      <c r="N43" s="191"/>
      <c r="O43" s="194"/>
      <c r="P43" s="195"/>
      <c r="Q43" s="77"/>
      <c r="R43" s="49">
        <f t="shared" si="0"/>
        <v>0</v>
      </c>
      <c r="S43" s="188"/>
    </row>
    <row r="44" spans="1:19" s="54" customFormat="1" ht="21" customHeight="1" x14ac:dyDescent="0.15">
      <c r="A44" s="197"/>
      <c r="B44" s="190"/>
      <c r="C44" s="190"/>
      <c r="D44" s="191"/>
      <c r="E44" s="191"/>
      <c r="F44" s="192"/>
      <c r="G44" s="193"/>
      <c r="H44" s="191"/>
      <c r="I44" s="191"/>
      <c r="J44" s="194"/>
      <c r="K44" s="195"/>
      <c r="L44" s="196"/>
      <c r="M44" s="191"/>
      <c r="N44" s="191"/>
      <c r="O44" s="194"/>
      <c r="P44" s="195"/>
      <c r="Q44" s="77"/>
      <c r="R44" s="49">
        <f t="shared" si="0"/>
        <v>0</v>
      </c>
      <c r="S44" s="188"/>
    </row>
    <row r="45" spans="1:19" s="54" customFormat="1" ht="21" customHeight="1" x14ac:dyDescent="0.15">
      <c r="A45" s="197"/>
      <c r="B45" s="190"/>
      <c r="C45" s="190"/>
      <c r="D45" s="191"/>
      <c r="E45" s="191"/>
      <c r="F45" s="192"/>
      <c r="G45" s="193"/>
      <c r="H45" s="191"/>
      <c r="I45" s="191"/>
      <c r="J45" s="194"/>
      <c r="K45" s="195"/>
      <c r="L45" s="196"/>
      <c r="M45" s="191"/>
      <c r="N45" s="191"/>
      <c r="O45" s="194"/>
      <c r="P45" s="195"/>
      <c r="Q45" s="77"/>
      <c r="R45" s="49">
        <f t="shared" si="0"/>
        <v>0</v>
      </c>
      <c r="S45" s="188"/>
    </row>
    <row r="46" spans="1:19" s="54" customFormat="1" ht="21" customHeight="1" x14ac:dyDescent="0.15">
      <c r="A46" s="197"/>
      <c r="B46" s="190"/>
      <c r="C46" s="190"/>
      <c r="D46" s="191"/>
      <c r="E46" s="191"/>
      <c r="F46" s="192"/>
      <c r="G46" s="193"/>
      <c r="H46" s="191"/>
      <c r="I46" s="191"/>
      <c r="J46" s="194"/>
      <c r="K46" s="195"/>
      <c r="L46" s="196"/>
      <c r="M46" s="191"/>
      <c r="N46" s="191"/>
      <c r="O46" s="194"/>
      <c r="P46" s="195"/>
      <c r="Q46" s="77"/>
      <c r="R46" s="49">
        <f t="shared" si="0"/>
        <v>0</v>
      </c>
      <c r="S46" s="188"/>
    </row>
    <row r="47" spans="1:19" s="54" customFormat="1" ht="21" customHeight="1" x14ac:dyDescent="0.15">
      <c r="A47" s="197"/>
      <c r="B47" s="190"/>
      <c r="C47" s="190"/>
      <c r="D47" s="191"/>
      <c r="E47" s="191"/>
      <c r="F47" s="192"/>
      <c r="G47" s="193"/>
      <c r="H47" s="191"/>
      <c r="I47" s="191"/>
      <c r="J47" s="194"/>
      <c r="K47" s="195"/>
      <c r="L47" s="196"/>
      <c r="M47" s="191"/>
      <c r="N47" s="191"/>
      <c r="O47" s="194"/>
      <c r="P47" s="195"/>
      <c r="Q47" s="77"/>
      <c r="R47" s="49">
        <f t="shared" si="0"/>
        <v>0</v>
      </c>
      <c r="S47" s="188"/>
    </row>
    <row r="48" spans="1:19" s="54" customFormat="1" ht="21" customHeight="1" x14ac:dyDescent="0.15">
      <c r="A48" s="197"/>
      <c r="B48" s="190"/>
      <c r="C48" s="190"/>
      <c r="D48" s="191"/>
      <c r="E48" s="191"/>
      <c r="F48" s="192"/>
      <c r="G48" s="193"/>
      <c r="H48" s="191"/>
      <c r="I48" s="191"/>
      <c r="J48" s="194"/>
      <c r="K48" s="195"/>
      <c r="L48" s="196"/>
      <c r="M48" s="191"/>
      <c r="N48" s="191"/>
      <c r="O48" s="194"/>
      <c r="P48" s="195"/>
      <c r="Q48" s="77"/>
      <c r="R48" s="49">
        <f t="shared" si="0"/>
        <v>0</v>
      </c>
      <c r="S48" s="188"/>
    </row>
    <row r="49" spans="1:19" s="54" customFormat="1" ht="21" customHeight="1" x14ac:dyDescent="0.15">
      <c r="A49" s="197"/>
      <c r="B49" s="190"/>
      <c r="C49" s="190"/>
      <c r="D49" s="191"/>
      <c r="E49" s="191"/>
      <c r="F49" s="192"/>
      <c r="G49" s="193"/>
      <c r="H49" s="191"/>
      <c r="I49" s="191"/>
      <c r="J49" s="194"/>
      <c r="K49" s="195"/>
      <c r="L49" s="196"/>
      <c r="M49" s="191"/>
      <c r="N49" s="191"/>
      <c r="O49" s="194"/>
      <c r="P49" s="195"/>
      <c r="Q49" s="77"/>
      <c r="R49" s="49">
        <f t="shared" si="0"/>
        <v>0</v>
      </c>
      <c r="S49" s="188"/>
    </row>
    <row r="50" spans="1:19" s="54" customFormat="1" ht="21" customHeight="1" x14ac:dyDescent="0.15">
      <c r="A50" s="197"/>
      <c r="B50" s="198"/>
      <c r="C50" s="198"/>
      <c r="D50" s="191"/>
      <c r="E50" s="191"/>
      <c r="F50" s="192"/>
      <c r="G50" s="193"/>
      <c r="H50" s="191"/>
      <c r="I50" s="191"/>
      <c r="J50" s="194"/>
      <c r="K50" s="195"/>
      <c r="L50" s="196"/>
      <c r="M50" s="191"/>
      <c r="N50" s="191"/>
      <c r="O50" s="194"/>
      <c r="P50" s="195"/>
      <c r="Q50" s="78"/>
      <c r="R50" s="50">
        <f t="shared" si="0"/>
        <v>0</v>
      </c>
      <c r="S50" s="188"/>
    </row>
    <row r="51" spans="1:19" s="54" customFormat="1" ht="21" customHeight="1" x14ac:dyDescent="0.15">
      <c r="A51" s="197"/>
      <c r="B51" s="190"/>
      <c r="C51" s="190"/>
      <c r="D51" s="191"/>
      <c r="E51" s="191"/>
      <c r="F51" s="192"/>
      <c r="G51" s="193"/>
      <c r="H51" s="191"/>
      <c r="I51" s="191"/>
      <c r="J51" s="194"/>
      <c r="K51" s="195"/>
      <c r="L51" s="196"/>
      <c r="M51" s="191"/>
      <c r="N51" s="191"/>
      <c r="O51" s="194"/>
      <c r="P51" s="195"/>
      <c r="Q51" s="77"/>
      <c r="R51" s="49">
        <f t="shared" si="0"/>
        <v>0</v>
      </c>
      <c r="S51" s="188"/>
    </row>
    <row r="52" spans="1:19" s="54" customFormat="1" ht="21" customHeight="1" x14ac:dyDescent="0.15">
      <c r="A52" s="197"/>
      <c r="B52" s="190"/>
      <c r="C52" s="190"/>
      <c r="D52" s="191"/>
      <c r="E52" s="191"/>
      <c r="F52" s="192"/>
      <c r="G52" s="193"/>
      <c r="H52" s="191"/>
      <c r="I52" s="191"/>
      <c r="J52" s="194"/>
      <c r="K52" s="195"/>
      <c r="L52" s="196"/>
      <c r="M52" s="191"/>
      <c r="N52" s="191"/>
      <c r="O52" s="194"/>
      <c r="P52" s="195"/>
      <c r="Q52" s="77"/>
      <c r="R52" s="49">
        <f t="shared" si="0"/>
        <v>0</v>
      </c>
      <c r="S52" s="188"/>
    </row>
    <row r="53" spans="1:19" s="54" customFormat="1" ht="21" customHeight="1" x14ac:dyDescent="0.15">
      <c r="A53" s="197"/>
      <c r="B53" s="190"/>
      <c r="C53" s="190"/>
      <c r="D53" s="191"/>
      <c r="E53" s="191"/>
      <c r="F53" s="192"/>
      <c r="G53" s="193"/>
      <c r="H53" s="191"/>
      <c r="I53" s="191"/>
      <c r="J53" s="194"/>
      <c r="K53" s="195"/>
      <c r="L53" s="196"/>
      <c r="M53" s="191"/>
      <c r="N53" s="191"/>
      <c r="O53" s="194"/>
      <c r="P53" s="195"/>
      <c r="Q53" s="77"/>
      <c r="R53" s="49">
        <f t="shared" si="0"/>
        <v>0</v>
      </c>
      <c r="S53" s="188"/>
    </row>
    <row r="54" spans="1:19" s="54" customFormat="1" ht="21" customHeight="1" x14ac:dyDescent="0.15">
      <c r="A54" s="197"/>
      <c r="B54" s="190"/>
      <c r="C54" s="190"/>
      <c r="D54" s="191"/>
      <c r="E54" s="191"/>
      <c r="F54" s="192"/>
      <c r="G54" s="193"/>
      <c r="H54" s="191"/>
      <c r="I54" s="191"/>
      <c r="J54" s="194"/>
      <c r="K54" s="195"/>
      <c r="L54" s="196"/>
      <c r="M54" s="191"/>
      <c r="N54" s="191"/>
      <c r="O54" s="194"/>
      <c r="P54" s="195"/>
      <c r="Q54" s="77"/>
      <c r="R54" s="49">
        <f t="shared" si="0"/>
        <v>0</v>
      </c>
      <c r="S54" s="188"/>
    </row>
    <row r="55" spans="1:19" s="54" customFormat="1" ht="21" customHeight="1" x14ac:dyDescent="0.15">
      <c r="A55" s="197"/>
      <c r="B55" s="190"/>
      <c r="C55" s="190"/>
      <c r="D55" s="191"/>
      <c r="E55" s="191"/>
      <c r="F55" s="192"/>
      <c r="G55" s="193"/>
      <c r="H55" s="191"/>
      <c r="I55" s="191"/>
      <c r="J55" s="194"/>
      <c r="K55" s="195"/>
      <c r="L55" s="196"/>
      <c r="M55" s="191"/>
      <c r="N55" s="191"/>
      <c r="O55" s="194"/>
      <c r="P55" s="195"/>
      <c r="Q55" s="77"/>
      <c r="R55" s="49">
        <f t="shared" si="0"/>
        <v>0</v>
      </c>
      <c r="S55" s="188"/>
    </row>
    <row r="56" spans="1:19" s="54" customFormat="1" ht="21" customHeight="1" x14ac:dyDescent="0.15">
      <c r="A56" s="197"/>
      <c r="B56" s="190"/>
      <c r="C56" s="190"/>
      <c r="D56" s="191"/>
      <c r="E56" s="191"/>
      <c r="F56" s="192"/>
      <c r="G56" s="193"/>
      <c r="H56" s="191"/>
      <c r="I56" s="191"/>
      <c r="J56" s="194"/>
      <c r="K56" s="195"/>
      <c r="L56" s="196"/>
      <c r="M56" s="191"/>
      <c r="N56" s="191"/>
      <c r="O56" s="194"/>
      <c r="P56" s="195"/>
      <c r="Q56" s="77"/>
      <c r="R56" s="49">
        <f t="shared" si="0"/>
        <v>0</v>
      </c>
      <c r="S56" s="188"/>
    </row>
    <row r="57" spans="1:19" s="54" customFormat="1" ht="21" customHeight="1" x14ac:dyDescent="0.15">
      <c r="A57" s="197"/>
      <c r="B57" s="190"/>
      <c r="C57" s="190"/>
      <c r="D57" s="191"/>
      <c r="E57" s="191"/>
      <c r="F57" s="192"/>
      <c r="G57" s="193"/>
      <c r="H57" s="191"/>
      <c r="I57" s="191"/>
      <c r="J57" s="194"/>
      <c r="K57" s="195"/>
      <c r="L57" s="196"/>
      <c r="M57" s="191"/>
      <c r="N57" s="191"/>
      <c r="O57" s="194"/>
      <c r="P57" s="195"/>
      <c r="Q57" s="77"/>
      <c r="R57" s="49">
        <f t="shared" si="0"/>
        <v>0</v>
      </c>
      <c r="S57" s="188"/>
    </row>
    <row r="58" spans="1:19" s="54" customFormat="1" ht="21" customHeight="1" x14ac:dyDescent="0.15">
      <c r="A58" s="197"/>
      <c r="B58" s="190"/>
      <c r="C58" s="190"/>
      <c r="D58" s="191"/>
      <c r="E58" s="191"/>
      <c r="F58" s="192"/>
      <c r="G58" s="193"/>
      <c r="H58" s="191"/>
      <c r="I58" s="191"/>
      <c r="J58" s="194"/>
      <c r="K58" s="195"/>
      <c r="L58" s="196"/>
      <c r="M58" s="191"/>
      <c r="N58" s="191"/>
      <c r="O58" s="194"/>
      <c r="P58" s="195"/>
      <c r="Q58" s="77"/>
      <c r="R58" s="49">
        <f t="shared" si="0"/>
        <v>0</v>
      </c>
      <c r="S58" s="188"/>
    </row>
    <row r="59" spans="1:19" s="54" customFormat="1" ht="21" customHeight="1" x14ac:dyDescent="0.15">
      <c r="A59" s="197"/>
      <c r="B59" s="190"/>
      <c r="C59" s="190"/>
      <c r="D59" s="191"/>
      <c r="E59" s="191"/>
      <c r="F59" s="192"/>
      <c r="G59" s="193"/>
      <c r="H59" s="191"/>
      <c r="I59" s="191"/>
      <c r="J59" s="194"/>
      <c r="K59" s="195"/>
      <c r="L59" s="196"/>
      <c r="M59" s="191"/>
      <c r="N59" s="191"/>
      <c r="O59" s="194"/>
      <c r="P59" s="195"/>
      <c r="Q59" s="77"/>
      <c r="R59" s="49">
        <f t="shared" si="0"/>
        <v>0</v>
      </c>
      <c r="S59" s="188"/>
    </row>
    <row r="60" spans="1:19" s="54" customFormat="1" ht="21" customHeight="1" x14ac:dyDescent="0.15">
      <c r="A60" s="197"/>
      <c r="B60" s="198"/>
      <c r="C60" s="198"/>
      <c r="D60" s="191"/>
      <c r="E60" s="191"/>
      <c r="F60" s="192"/>
      <c r="G60" s="193"/>
      <c r="H60" s="191"/>
      <c r="I60" s="191"/>
      <c r="J60" s="194"/>
      <c r="K60" s="195"/>
      <c r="L60" s="196"/>
      <c r="M60" s="191"/>
      <c r="N60" s="191"/>
      <c r="O60" s="194"/>
      <c r="P60" s="195"/>
      <c r="Q60" s="78"/>
      <c r="R60" s="50">
        <f t="shared" si="0"/>
        <v>0</v>
      </c>
      <c r="S60" s="188"/>
    </row>
    <row r="61" spans="1:19" s="54" customFormat="1" ht="21" customHeight="1" x14ac:dyDescent="0.15">
      <c r="A61" s="197"/>
      <c r="B61" s="190"/>
      <c r="C61" s="190"/>
      <c r="D61" s="191"/>
      <c r="E61" s="191"/>
      <c r="F61" s="192"/>
      <c r="G61" s="193"/>
      <c r="H61" s="191"/>
      <c r="I61" s="191"/>
      <c r="J61" s="194"/>
      <c r="K61" s="195"/>
      <c r="L61" s="196"/>
      <c r="M61" s="191"/>
      <c r="N61" s="191"/>
      <c r="O61" s="194"/>
      <c r="P61" s="195"/>
      <c r="Q61" s="77"/>
      <c r="R61" s="49">
        <f t="shared" si="0"/>
        <v>0</v>
      </c>
      <c r="S61" s="188"/>
    </row>
    <row r="62" spans="1:19" s="54" customFormat="1" ht="21" customHeight="1" x14ac:dyDescent="0.15">
      <c r="A62" s="197"/>
      <c r="B62" s="190"/>
      <c r="C62" s="190"/>
      <c r="D62" s="191"/>
      <c r="E62" s="191"/>
      <c r="F62" s="192"/>
      <c r="G62" s="193"/>
      <c r="H62" s="191"/>
      <c r="I62" s="191"/>
      <c r="J62" s="194"/>
      <c r="K62" s="195"/>
      <c r="L62" s="196"/>
      <c r="M62" s="191"/>
      <c r="N62" s="191"/>
      <c r="O62" s="194"/>
      <c r="P62" s="195"/>
      <c r="Q62" s="77"/>
      <c r="R62" s="49">
        <f t="shared" si="0"/>
        <v>0</v>
      </c>
      <c r="S62" s="188"/>
    </row>
    <row r="63" spans="1:19" s="54" customFormat="1" ht="21" customHeight="1" x14ac:dyDescent="0.15">
      <c r="A63" s="197"/>
      <c r="B63" s="190"/>
      <c r="C63" s="190"/>
      <c r="D63" s="191"/>
      <c r="E63" s="191"/>
      <c r="F63" s="192"/>
      <c r="G63" s="193"/>
      <c r="H63" s="191"/>
      <c r="I63" s="191"/>
      <c r="J63" s="194"/>
      <c r="K63" s="195"/>
      <c r="L63" s="196"/>
      <c r="M63" s="191"/>
      <c r="N63" s="191"/>
      <c r="O63" s="194"/>
      <c r="P63" s="195"/>
      <c r="Q63" s="77"/>
      <c r="R63" s="49">
        <f t="shared" si="0"/>
        <v>0</v>
      </c>
      <c r="S63" s="188"/>
    </row>
    <row r="64" spans="1:19" s="54" customFormat="1" ht="21" customHeight="1" thickBot="1" x14ac:dyDescent="0.2">
      <c r="A64" s="189"/>
      <c r="B64" s="198"/>
      <c r="C64" s="198"/>
      <c r="D64" s="199"/>
      <c r="E64" s="191"/>
      <c r="F64" s="192"/>
      <c r="G64" s="202"/>
      <c r="H64" s="203"/>
      <c r="I64" s="203"/>
      <c r="J64" s="204"/>
      <c r="K64" s="205"/>
      <c r="L64" s="206"/>
      <c r="M64" s="203"/>
      <c r="N64" s="203"/>
      <c r="O64" s="204"/>
      <c r="P64" s="205"/>
      <c r="Q64" s="77"/>
      <c r="R64" s="49">
        <f t="shared" si="0"/>
        <v>0</v>
      </c>
      <c r="S64" s="188"/>
    </row>
    <row r="65" spans="1:18" ht="21.75" customHeight="1" thickBot="1" x14ac:dyDescent="0.2">
      <c r="A65" s="408" t="s">
        <v>32</v>
      </c>
      <c r="B65" s="410"/>
      <c r="C65" s="219"/>
      <c r="D65" s="55">
        <f>SUM(D11:D64)</f>
        <v>0</v>
      </c>
      <c r="E65" s="411" t="s">
        <v>33</v>
      </c>
      <c r="F65" s="411"/>
      <c r="G65" s="412"/>
      <c r="H65" s="412"/>
      <c r="I65" s="412"/>
      <c r="J65" s="412"/>
      <c r="K65" s="412"/>
      <c r="L65" s="412"/>
      <c r="M65" s="412"/>
      <c r="N65" s="412"/>
      <c r="O65" s="412"/>
      <c r="P65" s="413"/>
      <c r="Q65" s="56"/>
      <c r="R65" s="57">
        <f>SUM(R11:R64)</f>
        <v>0</v>
      </c>
    </row>
    <row r="66" spans="1:18" ht="21.75" customHeight="1" x14ac:dyDescent="0.15">
      <c r="A66" s="436" t="s">
        <v>8</v>
      </c>
      <c r="B66" s="437"/>
      <c r="C66" s="437"/>
      <c r="D66" s="437"/>
      <c r="E66" s="437"/>
      <c r="F66" s="437"/>
      <c r="G66" s="437"/>
      <c r="H66" s="438"/>
      <c r="I66" s="439" t="s">
        <v>9</v>
      </c>
      <c r="J66" s="440"/>
      <c r="K66" s="440"/>
      <c r="L66" s="440"/>
      <c r="M66" s="440"/>
      <c r="N66" s="440"/>
      <c r="O66" s="440"/>
      <c r="P66" s="440"/>
      <c r="Q66" s="440"/>
      <c r="R66" s="441"/>
    </row>
    <row r="67" spans="1:18" ht="21.75" customHeight="1" x14ac:dyDescent="0.15">
      <c r="A67" s="414" t="s">
        <v>10</v>
      </c>
      <c r="B67" s="416"/>
      <c r="C67" s="222"/>
      <c r="D67" s="425"/>
      <c r="E67" s="426"/>
      <c r="F67" s="426"/>
      <c r="G67" s="426"/>
      <c r="H67" s="427"/>
      <c r="I67" s="423" t="s">
        <v>11</v>
      </c>
      <c r="J67" s="424"/>
      <c r="K67" s="424"/>
      <c r="L67" s="424"/>
      <c r="M67" s="442"/>
      <c r="N67" s="443"/>
      <c r="O67" s="443"/>
      <c r="P67" s="444"/>
      <c r="Q67" s="442" t="s">
        <v>34</v>
      </c>
      <c r="R67" s="445"/>
    </row>
    <row r="68" spans="1:18" ht="21.75" customHeight="1" x14ac:dyDescent="0.15">
      <c r="A68" s="414" t="s">
        <v>35</v>
      </c>
      <c r="B68" s="416"/>
      <c r="C68" s="224"/>
      <c r="D68" s="417"/>
      <c r="E68" s="418"/>
      <c r="F68" s="418"/>
      <c r="G68" s="418"/>
      <c r="H68" s="419"/>
      <c r="I68" s="423" t="s">
        <v>36</v>
      </c>
      <c r="J68" s="424"/>
      <c r="K68" s="424"/>
      <c r="L68" s="424"/>
      <c r="M68" s="425"/>
      <c r="N68" s="426"/>
      <c r="O68" s="426"/>
      <c r="P68" s="426"/>
      <c r="Q68" s="426"/>
      <c r="R68" s="427"/>
    </row>
    <row r="69" spans="1:18" ht="21.75" customHeight="1" thickBot="1" x14ac:dyDescent="0.2">
      <c r="A69" s="428" t="s">
        <v>37</v>
      </c>
      <c r="B69" s="430"/>
      <c r="C69" s="225"/>
      <c r="D69" s="420"/>
      <c r="E69" s="421"/>
      <c r="F69" s="421"/>
      <c r="G69" s="421"/>
      <c r="H69" s="422"/>
      <c r="I69" s="431" t="s">
        <v>38</v>
      </c>
      <c r="J69" s="432"/>
      <c r="K69" s="432"/>
      <c r="L69" s="432"/>
      <c r="M69" s="433"/>
      <c r="N69" s="434"/>
      <c r="O69" s="434"/>
      <c r="P69" s="434"/>
      <c r="Q69" s="434"/>
      <c r="R69" s="435"/>
    </row>
    <row r="70" spans="1:18" ht="24.95" customHeight="1" x14ac:dyDescent="0.15">
      <c r="A70" s="58"/>
      <c r="B70" s="59"/>
      <c r="C70" s="59"/>
      <c r="D70" s="59"/>
      <c r="E70" s="59"/>
      <c r="F70" s="60"/>
      <c r="G70" s="59"/>
      <c r="H70" s="59"/>
      <c r="I70" s="59"/>
      <c r="J70" s="61"/>
      <c r="K70" s="61"/>
      <c r="L70" s="62"/>
      <c r="M70" s="59"/>
      <c r="N70" s="59"/>
      <c r="O70" s="61"/>
      <c r="P70" s="61"/>
      <c r="Q70" s="61"/>
      <c r="R70" s="63"/>
    </row>
  </sheetData>
  <mergeCells count="37">
    <mergeCell ref="I69:L69"/>
    <mergeCell ref="M69:R69"/>
    <mergeCell ref="A67:B67"/>
    <mergeCell ref="D67:H67"/>
    <mergeCell ref="I67:L67"/>
    <mergeCell ref="M67:P67"/>
    <mergeCell ref="Q67:R67"/>
    <mergeCell ref="A68:B68"/>
    <mergeCell ref="D68:H69"/>
    <mergeCell ref="I68:L68"/>
    <mergeCell ref="M68:R68"/>
    <mergeCell ref="A69:B69"/>
    <mergeCell ref="A9:F9"/>
    <mergeCell ref="G9:R9"/>
    <mergeCell ref="A65:B65"/>
    <mergeCell ref="E65:P65"/>
    <mergeCell ref="A66:H66"/>
    <mergeCell ref="I66:R66"/>
    <mergeCell ref="M7:R7"/>
    <mergeCell ref="B8:G8"/>
    <mergeCell ref="H8:I8"/>
    <mergeCell ref="J8:L8"/>
    <mergeCell ref="M8:N8"/>
    <mergeCell ref="O8:R8"/>
    <mergeCell ref="A5:E5"/>
    <mergeCell ref="H5:J5"/>
    <mergeCell ref="B6:F6"/>
    <mergeCell ref="H6:J6"/>
    <mergeCell ref="B7:F7"/>
    <mergeCell ref="H7:I7"/>
    <mergeCell ref="J7:K7"/>
    <mergeCell ref="A1:R1"/>
    <mergeCell ref="A2:B2"/>
    <mergeCell ref="B3:F3"/>
    <mergeCell ref="H3:J3"/>
    <mergeCell ref="B4:F4"/>
    <mergeCell ref="H4:J4"/>
  </mergeCells>
  <phoneticPr fontId="4" type="noConversion"/>
  <conditionalFormatting sqref="A64:A1048576 A1:A3 A10:A11 A5:A8">
    <cfRule type="duplicateValues" dxfId="60" priority="20"/>
  </conditionalFormatting>
  <conditionalFormatting sqref="A64">
    <cfRule type="duplicateValues" dxfId="59" priority="21" stopIfTrue="1"/>
  </conditionalFormatting>
  <conditionalFormatting sqref="A59">
    <cfRule type="duplicateValues" dxfId="58" priority="22" stopIfTrue="1"/>
  </conditionalFormatting>
  <conditionalFormatting sqref="A51:A59">
    <cfRule type="duplicateValues" dxfId="57" priority="23"/>
  </conditionalFormatting>
  <conditionalFormatting sqref="A60">
    <cfRule type="duplicateValues" dxfId="56" priority="24" stopIfTrue="1"/>
  </conditionalFormatting>
  <conditionalFormatting sqref="A58">
    <cfRule type="duplicateValues" dxfId="55" priority="25" stopIfTrue="1"/>
  </conditionalFormatting>
  <conditionalFormatting sqref="A51:A59">
    <cfRule type="duplicateValues" dxfId="54" priority="26" stopIfTrue="1"/>
  </conditionalFormatting>
  <conditionalFormatting sqref="A60">
    <cfRule type="duplicateValues" dxfId="53" priority="27"/>
  </conditionalFormatting>
  <conditionalFormatting sqref="A49">
    <cfRule type="duplicateValues" dxfId="52" priority="28" stopIfTrue="1"/>
  </conditionalFormatting>
  <conditionalFormatting sqref="A22:A24 A44:A60">
    <cfRule type="duplicateValues" dxfId="51" priority="29"/>
  </conditionalFormatting>
  <conditionalFormatting sqref="A50">
    <cfRule type="duplicateValues" dxfId="50" priority="30" stopIfTrue="1"/>
  </conditionalFormatting>
  <conditionalFormatting sqref="A48:A60">
    <cfRule type="duplicateValues" dxfId="49" priority="31" stopIfTrue="1"/>
  </conditionalFormatting>
  <conditionalFormatting sqref="A22:A24 A44:A60">
    <cfRule type="duplicateValues" dxfId="48" priority="32" stopIfTrue="1"/>
  </conditionalFormatting>
  <conditionalFormatting sqref="A50">
    <cfRule type="duplicateValues" dxfId="47" priority="33"/>
  </conditionalFormatting>
  <conditionalFormatting sqref="A20">
    <cfRule type="duplicateValues" dxfId="46" priority="34" stopIfTrue="1"/>
  </conditionalFormatting>
  <conditionalFormatting sqref="A12:A24 A44:A46">
    <cfRule type="duplicateValues" dxfId="45" priority="35"/>
  </conditionalFormatting>
  <conditionalFormatting sqref="A21">
    <cfRule type="duplicateValues" dxfId="44" priority="36" stopIfTrue="1"/>
  </conditionalFormatting>
  <conditionalFormatting sqref="A19">
    <cfRule type="duplicateValues" dxfId="43" priority="37" stopIfTrue="1"/>
  </conditionalFormatting>
  <conditionalFormatting sqref="A12:A24 A44:A46">
    <cfRule type="duplicateValues" dxfId="42" priority="38" stopIfTrue="1"/>
  </conditionalFormatting>
  <conditionalFormatting sqref="A21">
    <cfRule type="duplicateValues" dxfId="41" priority="39"/>
  </conditionalFormatting>
  <conditionalFormatting sqref="A1:A3 A5:A8 A10:A24 A44:A1048576">
    <cfRule type="duplicateValues" dxfId="40" priority="40"/>
  </conditionalFormatting>
  <conditionalFormatting sqref="A4">
    <cfRule type="duplicateValues" dxfId="39" priority="18"/>
  </conditionalFormatting>
  <conditionalFormatting sqref="A4">
    <cfRule type="duplicateValues" dxfId="38" priority="19"/>
  </conditionalFormatting>
  <conditionalFormatting sqref="A11">
    <cfRule type="duplicateValues" dxfId="37" priority="41" stopIfTrue="1"/>
  </conditionalFormatting>
  <conditionalFormatting sqref="A61:A63">
    <cfRule type="duplicateValues" dxfId="36" priority="42"/>
  </conditionalFormatting>
  <conditionalFormatting sqref="A61:A63">
    <cfRule type="duplicateValues" dxfId="35" priority="43" stopIfTrue="1"/>
  </conditionalFormatting>
  <conditionalFormatting sqref="A40">
    <cfRule type="duplicateValues" dxfId="34" priority="1" stopIfTrue="1"/>
  </conditionalFormatting>
  <conditionalFormatting sqref="A32:A40">
    <cfRule type="duplicateValues" dxfId="33" priority="2"/>
  </conditionalFormatting>
  <conditionalFormatting sqref="A41">
    <cfRule type="duplicateValues" dxfId="32" priority="3" stopIfTrue="1"/>
  </conditionalFormatting>
  <conditionalFormatting sqref="A39">
    <cfRule type="duplicateValues" dxfId="31" priority="4" stopIfTrue="1"/>
  </conditionalFormatting>
  <conditionalFormatting sqref="A32:A40">
    <cfRule type="duplicateValues" dxfId="30" priority="5" stopIfTrue="1"/>
  </conditionalFormatting>
  <conditionalFormatting sqref="A41">
    <cfRule type="duplicateValues" dxfId="29" priority="6"/>
  </conditionalFormatting>
  <conditionalFormatting sqref="A30">
    <cfRule type="duplicateValues" dxfId="28" priority="7" stopIfTrue="1"/>
  </conditionalFormatting>
  <conditionalFormatting sqref="A25:A41">
    <cfRule type="duplicateValues" dxfId="27" priority="8"/>
  </conditionalFormatting>
  <conditionalFormatting sqref="A31">
    <cfRule type="duplicateValues" dxfId="26" priority="9" stopIfTrue="1"/>
  </conditionalFormatting>
  <conditionalFormatting sqref="A29:A41">
    <cfRule type="duplicateValues" dxfId="25" priority="10" stopIfTrue="1"/>
  </conditionalFormatting>
  <conditionalFormatting sqref="A25:A41">
    <cfRule type="duplicateValues" dxfId="24" priority="11" stopIfTrue="1"/>
  </conditionalFormatting>
  <conditionalFormatting sqref="A31">
    <cfRule type="duplicateValues" dxfId="23" priority="12"/>
  </conditionalFormatting>
  <conditionalFormatting sqref="A25:A27">
    <cfRule type="duplicateValues" dxfId="22" priority="13"/>
  </conditionalFormatting>
  <conditionalFormatting sqref="A25:A27">
    <cfRule type="duplicateValues" dxfId="21" priority="14" stopIfTrue="1"/>
  </conditionalFormatting>
  <conditionalFormatting sqref="A25:A43">
    <cfRule type="duplicateValues" dxfId="20" priority="15"/>
  </conditionalFormatting>
  <conditionalFormatting sqref="A42:A43">
    <cfRule type="duplicateValues" dxfId="19" priority="16"/>
  </conditionalFormatting>
  <conditionalFormatting sqref="A42:A43">
    <cfRule type="duplicateValues" dxfId="18" priority="17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1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"/>
  <sheetViews>
    <sheetView view="pageBreakPreview" zoomScaleSheetLayoutView="100" zoomScalePageLayoutView="110" workbookViewId="0">
      <pane xSplit="50700"/>
      <selection activeCell="M19" sqref="M19"/>
      <selection pane="topRight" activeCell="M19" sqref="M19"/>
    </sheetView>
  </sheetViews>
  <sheetFormatPr defaultColWidth="8.6640625" defaultRowHeight="24.95" customHeight="1" x14ac:dyDescent="0.15"/>
  <cols>
    <col min="1" max="1" width="9" style="64" customWidth="1"/>
    <col min="2" max="2" width="7" style="64" customWidth="1"/>
    <col min="3" max="3" width="4.33203125" style="51" customWidth="1"/>
    <col min="4" max="4" width="5.33203125" style="51" customWidth="1"/>
    <col min="5" max="5" width="6.44140625" style="65" customWidth="1"/>
    <col min="6" max="6" width="4.6640625" style="66" customWidth="1"/>
    <col min="7" max="7" width="5" style="67" customWidth="1"/>
    <col min="8" max="9" width="5" style="51" customWidth="1"/>
    <col min="10" max="11" width="5" style="68" customWidth="1"/>
    <col min="12" max="12" width="5.44140625" style="69" customWidth="1"/>
    <col min="13" max="14" width="5" style="51" customWidth="1"/>
    <col min="15" max="16" width="5" style="68" customWidth="1"/>
    <col min="17" max="17" width="3.77734375" style="68" hidden="1" customWidth="1"/>
    <col min="18" max="18" width="7.44140625" style="70" customWidth="1"/>
    <col min="19" max="16384" width="8.6640625" style="51"/>
  </cols>
  <sheetData>
    <row r="1" spans="1:22" ht="24.95" customHeight="1" x14ac:dyDescent="0.15">
      <c r="A1" s="403" t="s">
        <v>0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1:22" ht="24.95" customHeight="1" x14ac:dyDescent="0.15">
      <c r="A2" s="404"/>
      <c r="B2" s="404"/>
      <c r="C2" s="404"/>
      <c r="D2" s="174"/>
      <c r="E2" s="175"/>
      <c r="F2" s="176"/>
      <c r="G2" s="177"/>
      <c r="H2" s="306"/>
      <c r="I2" s="179"/>
      <c r="J2" s="304"/>
      <c r="K2" s="306"/>
      <c r="L2" s="306"/>
      <c r="M2" s="306"/>
      <c r="N2" s="181"/>
      <c r="O2" s="177"/>
      <c r="P2" s="177"/>
      <c r="Q2" s="177"/>
      <c r="R2" s="182"/>
    </row>
    <row r="3" spans="1:22" ht="20.25" customHeight="1" x14ac:dyDescent="0.15">
      <c r="A3" s="183" t="s">
        <v>39</v>
      </c>
      <c r="B3" s="407"/>
      <c r="C3" s="407"/>
      <c r="D3" s="407"/>
      <c r="E3" s="407"/>
      <c r="F3" s="407"/>
      <c r="G3" s="177"/>
      <c r="H3" s="392"/>
      <c r="I3" s="392"/>
      <c r="J3" s="392"/>
      <c r="K3" s="184"/>
      <c r="L3" s="185"/>
      <c r="M3" s="185"/>
      <c r="N3" s="185"/>
      <c r="O3" s="185"/>
      <c r="P3" s="185"/>
      <c r="Q3" s="185"/>
      <c r="R3" s="185"/>
    </row>
    <row r="4" spans="1:22" ht="20.25" customHeight="1" x14ac:dyDescent="0.15">
      <c r="A4" s="183" t="s">
        <v>145</v>
      </c>
      <c r="B4" s="406"/>
      <c r="C4" s="406"/>
      <c r="D4" s="406"/>
      <c r="E4" s="406"/>
      <c r="F4" s="406"/>
      <c r="G4" s="177"/>
      <c r="H4" s="392"/>
      <c r="I4" s="392"/>
      <c r="J4" s="392"/>
      <c r="K4" s="184"/>
      <c r="L4" s="185"/>
      <c r="M4" s="185"/>
      <c r="N4" s="185"/>
      <c r="O4" s="185"/>
      <c r="P4" s="185"/>
      <c r="Q4" s="185"/>
      <c r="R4" s="185"/>
    </row>
    <row r="5" spans="1:22" ht="20.25" customHeight="1" x14ac:dyDescent="0.15">
      <c r="A5" s="405" t="s">
        <v>139</v>
      </c>
      <c r="B5" s="405"/>
      <c r="C5" s="405"/>
      <c r="D5" s="405"/>
      <c r="E5" s="405"/>
      <c r="F5" s="52" t="s">
        <v>1</v>
      </c>
      <c r="G5" s="177"/>
      <c r="H5" s="392"/>
      <c r="I5" s="392"/>
      <c r="J5" s="392"/>
      <c r="K5" s="186"/>
      <c r="L5" s="53"/>
      <c r="M5" s="53"/>
      <c r="N5" s="53"/>
      <c r="O5" s="53"/>
      <c r="P5" s="53"/>
      <c r="Q5" s="53"/>
      <c r="R5" s="53"/>
    </row>
    <row r="6" spans="1:22" ht="20.25" customHeight="1" x14ac:dyDescent="0.15">
      <c r="A6" s="307" t="s">
        <v>40</v>
      </c>
      <c r="B6" s="402" t="s">
        <v>136</v>
      </c>
      <c r="C6" s="402"/>
      <c r="D6" s="402"/>
      <c r="E6" s="402"/>
      <c r="F6" s="402"/>
      <c r="G6" s="177"/>
      <c r="H6" s="392"/>
      <c r="I6" s="392"/>
      <c r="J6" s="392"/>
      <c r="K6" s="186"/>
      <c r="L6" s="53"/>
      <c r="M6" s="53"/>
      <c r="N6" s="53"/>
      <c r="O6" s="53"/>
      <c r="P6" s="53"/>
      <c r="Q6" s="53"/>
      <c r="R6" s="53"/>
    </row>
    <row r="7" spans="1:22" ht="20.25" customHeight="1" x14ac:dyDescent="0.15">
      <c r="A7" s="307" t="s">
        <v>2</v>
      </c>
      <c r="B7" s="402" t="s">
        <v>256</v>
      </c>
      <c r="C7" s="402"/>
      <c r="D7" s="402"/>
      <c r="E7" s="402"/>
      <c r="F7" s="402"/>
      <c r="G7" s="177"/>
      <c r="H7" s="392"/>
      <c r="I7" s="392"/>
      <c r="J7" s="393"/>
      <c r="K7" s="393"/>
      <c r="L7" s="305"/>
      <c r="M7" s="387"/>
      <c r="N7" s="387"/>
      <c r="O7" s="387"/>
      <c r="P7" s="387"/>
      <c r="Q7" s="387"/>
      <c r="R7" s="387"/>
    </row>
    <row r="8" spans="1:22" ht="20.25" customHeight="1" thickBot="1" x14ac:dyDescent="0.2">
      <c r="A8" s="53" t="s">
        <v>41</v>
      </c>
      <c r="B8" s="400">
        <v>44355</v>
      </c>
      <c r="C8" s="401"/>
      <c r="D8" s="401"/>
      <c r="E8" s="401"/>
      <c r="F8" s="401"/>
      <c r="G8" s="401"/>
      <c r="H8" s="388"/>
      <c r="I8" s="388"/>
      <c r="J8" s="393"/>
      <c r="K8" s="393"/>
      <c r="L8" s="393"/>
      <c r="M8" s="388"/>
      <c r="N8" s="394"/>
      <c r="O8" s="395"/>
      <c r="P8" s="396"/>
      <c r="Q8" s="396"/>
      <c r="R8" s="396"/>
      <c r="S8" s="187"/>
    </row>
    <row r="9" spans="1:22" s="54" customFormat="1" ht="21.75" customHeight="1" thickBot="1" x14ac:dyDescent="0.2">
      <c r="A9" s="389" t="str">
        <f>B7</f>
        <v>3차</v>
      </c>
      <c r="B9" s="390"/>
      <c r="C9" s="390"/>
      <c r="D9" s="390"/>
      <c r="E9" s="390"/>
      <c r="F9" s="391"/>
      <c r="G9" s="397" t="s">
        <v>142</v>
      </c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9"/>
      <c r="S9" s="187"/>
    </row>
    <row r="10" spans="1:22" s="54" customFormat="1" ht="21.75" customHeight="1" x14ac:dyDescent="0.15">
      <c r="A10" s="72" t="s">
        <v>3</v>
      </c>
      <c r="B10" s="223" t="s">
        <v>105</v>
      </c>
      <c r="C10" s="73" t="s">
        <v>42</v>
      </c>
      <c r="D10" s="74" t="s">
        <v>4</v>
      </c>
      <c r="E10" s="74" t="s">
        <v>5</v>
      </c>
      <c r="F10" s="81" t="s">
        <v>6</v>
      </c>
      <c r="G10" s="80" t="s">
        <v>43</v>
      </c>
      <c r="H10" s="74" t="s">
        <v>44</v>
      </c>
      <c r="I10" s="74" t="s">
        <v>45</v>
      </c>
      <c r="J10" s="74" t="s">
        <v>46</v>
      </c>
      <c r="K10" s="82" t="s">
        <v>47</v>
      </c>
      <c r="L10" s="79" t="s">
        <v>48</v>
      </c>
      <c r="M10" s="83" t="s">
        <v>7</v>
      </c>
      <c r="N10" s="83" t="s">
        <v>49</v>
      </c>
      <c r="O10" s="83" t="s">
        <v>50</v>
      </c>
      <c r="P10" s="84" t="s">
        <v>51</v>
      </c>
      <c r="Q10" s="75" t="s">
        <v>52</v>
      </c>
      <c r="R10" s="76" t="s">
        <v>53</v>
      </c>
      <c r="S10" s="187"/>
    </row>
    <row r="11" spans="1:22" s="276" customFormat="1" ht="21" customHeight="1" x14ac:dyDescent="0.15">
      <c r="A11" s="262" t="s">
        <v>127</v>
      </c>
      <c r="B11" s="263" t="s">
        <v>257</v>
      </c>
      <c r="C11" s="264"/>
      <c r="D11" s="265">
        <v>2</v>
      </c>
      <c r="E11" s="265">
        <v>9010</v>
      </c>
      <c r="F11" s="266" t="s">
        <v>125</v>
      </c>
      <c r="G11" s="267">
        <v>435</v>
      </c>
      <c r="H11" s="265"/>
      <c r="I11" s="265"/>
      <c r="J11" s="268"/>
      <c r="K11" s="269">
        <v>14</v>
      </c>
      <c r="L11" s="270">
        <v>2535</v>
      </c>
      <c r="M11" s="265"/>
      <c r="N11" s="265"/>
      <c r="O11" s="268"/>
      <c r="P11" s="269">
        <v>14</v>
      </c>
      <c r="Q11" s="271"/>
      <c r="R11" s="272">
        <f t="shared" ref="R11:R84" si="0">(G11+H11+I11+J11+K11)*(L11+M11+N11+O11+P11)*D11*0.000001</f>
        <v>2.289002</v>
      </c>
      <c r="S11" s="273"/>
      <c r="T11" s="274" t="s">
        <v>5</v>
      </c>
      <c r="U11" s="274" t="s">
        <v>4</v>
      </c>
      <c r="V11" s="275" t="s">
        <v>63</v>
      </c>
    </row>
    <row r="12" spans="1:22" s="276" customFormat="1" ht="21" customHeight="1" x14ac:dyDescent="0.15">
      <c r="A12" s="262" t="s">
        <v>126</v>
      </c>
      <c r="B12" s="263" t="s">
        <v>338</v>
      </c>
      <c r="C12" s="264"/>
      <c r="D12" s="265">
        <v>2</v>
      </c>
      <c r="E12" s="265">
        <v>9010</v>
      </c>
      <c r="F12" s="266" t="s">
        <v>125</v>
      </c>
      <c r="G12" s="267">
        <v>435</v>
      </c>
      <c r="H12" s="265"/>
      <c r="I12" s="265"/>
      <c r="J12" s="268"/>
      <c r="K12" s="269">
        <v>14</v>
      </c>
      <c r="L12" s="270">
        <v>2585</v>
      </c>
      <c r="M12" s="265"/>
      <c r="N12" s="265"/>
      <c r="O12" s="268"/>
      <c r="P12" s="269">
        <v>14</v>
      </c>
      <c r="Q12" s="271"/>
      <c r="R12" s="272">
        <f t="shared" si="0"/>
        <v>2.3339019999999997</v>
      </c>
      <c r="S12" s="273"/>
      <c r="T12" s="278">
        <v>9010</v>
      </c>
      <c r="U12" s="279">
        <f t="shared" ref="U12:U19" si="1">SUMIF($E:$E,T12,$D:$D)</f>
        <v>208</v>
      </c>
      <c r="V12" s="280">
        <f t="shared" ref="V12:V19" si="2">SUMIF($E:$E,T12,$R:$R)</f>
        <v>203.28938300000004</v>
      </c>
    </row>
    <row r="13" spans="1:22" s="276" customFormat="1" ht="21" customHeight="1" x14ac:dyDescent="0.15">
      <c r="A13" s="262" t="s">
        <v>128</v>
      </c>
      <c r="B13" s="263" t="s">
        <v>339</v>
      </c>
      <c r="C13" s="264"/>
      <c r="D13" s="265">
        <v>3</v>
      </c>
      <c r="E13" s="265">
        <v>9010</v>
      </c>
      <c r="F13" s="266" t="s">
        <v>125</v>
      </c>
      <c r="G13" s="267">
        <v>435</v>
      </c>
      <c r="H13" s="265"/>
      <c r="I13" s="265"/>
      <c r="J13" s="268"/>
      <c r="K13" s="269">
        <v>14</v>
      </c>
      <c r="L13" s="270">
        <v>2585</v>
      </c>
      <c r="M13" s="265"/>
      <c r="N13" s="265"/>
      <c r="O13" s="268"/>
      <c r="P13" s="269">
        <v>14</v>
      </c>
      <c r="Q13" s="271"/>
      <c r="R13" s="272">
        <f t="shared" si="0"/>
        <v>3.5008529999999998</v>
      </c>
      <c r="S13" s="273"/>
      <c r="T13" s="281"/>
      <c r="U13" s="282">
        <f t="shared" si="1"/>
        <v>0</v>
      </c>
      <c r="V13" s="283">
        <f t="shared" si="2"/>
        <v>0</v>
      </c>
    </row>
    <row r="14" spans="1:22" s="276" customFormat="1" ht="21" customHeight="1" x14ac:dyDescent="0.15">
      <c r="A14" s="262" t="s">
        <v>258</v>
      </c>
      <c r="B14" s="263" t="s">
        <v>340</v>
      </c>
      <c r="C14" s="264"/>
      <c r="D14" s="265">
        <v>2</v>
      </c>
      <c r="E14" s="265">
        <v>9010</v>
      </c>
      <c r="F14" s="266" t="s">
        <v>125</v>
      </c>
      <c r="G14" s="267">
        <v>80</v>
      </c>
      <c r="H14" s="265"/>
      <c r="I14" s="265"/>
      <c r="J14" s="268"/>
      <c r="K14" s="269">
        <v>14</v>
      </c>
      <c r="L14" s="270">
        <v>2585</v>
      </c>
      <c r="M14" s="265"/>
      <c r="N14" s="265"/>
      <c r="O14" s="268"/>
      <c r="P14" s="269">
        <v>14</v>
      </c>
      <c r="Q14" s="271"/>
      <c r="R14" s="272">
        <f t="shared" si="0"/>
        <v>0.48861199999999999</v>
      </c>
      <c r="S14" s="273"/>
      <c r="T14" s="281"/>
      <c r="U14" s="282">
        <f t="shared" si="1"/>
        <v>0</v>
      </c>
      <c r="V14" s="283">
        <f t="shared" si="2"/>
        <v>0</v>
      </c>
    </row>
    <row r="15" spans="1:22" s="276" customFormat="1" ht="21" customHeight="1" x14ac:dyDescent="0.15">
      <c r="A15" s="262" t="s">
        <v>259</v>
      </c>
      <c r="B15" s="263" t="s">
        <v>341</v>
      </c>
      <c r="C15" s="264"/>
      <c r="D15" s="265">
        <v>13</v>
      </c>
      <c r="E15" s="265">
        <v>9010</v>
      </c>
      <c r="F15" s="266" t="s">
        <v>125</v>
      </c>
      <c r="G15" s="267">
        <v>435</v>
      </c>
      <c r="H15" s="265"/>
      <c r="I15" s="265"/>
      <c r="J15" s="268"/>
      <c r="K15" s="269">
        <v>14</v>
      </c>
      <c r="L15" s="270">
        <v>668</v>
      </c>
      <c r="M15" s="265"/>
      <c r="N15" s="265"/>
      <c r="O15" s="268"/>
      <c r="P15" s="269">
        <v>14</v>
      </c>
      <c r="Q15" s="271"/>
      <c r="R15" s="272">
        <f t="shared" si="0"/>
        <v>3.9808339999999998</v>
      </c>
      <c r="S15" s="273"/>
      <c r="T15" s="281"/>
      <c r="U15" s="282">
        <f t="shared" si="1"/>
        <v>0</v>
      </c>
      <c r="V15" s="283">
        <f t="shared" si="2"/>
        <v>0</v>
      </c>
    </row>
    <row r="16" spans="1:22" s="276" customFormat="1" ht="21" customHeight="1" x14ac:dyDescent="0.15">
      <c r="A16" s="262" t="s">
        <v>260</v>
      </c>
      <c r="B16" s="263" t="s">
        <v>342</v>
      </c>
      <c r="C16" s="264"/>
      <c r="D16" s="265">
        <v>2</v>
      </c>
      <c r="E16" s="265">
        <v>9010</v>
      </c>
      <c r="F16" s="266" t="s">
        <v>125</v>
      </c>
      <c r="G16" s="267">
        <v>380</v>
      </c>
      <c r="H16" s="265"/>
      <c r="I16" s="265"/>
      <c r="J16" s="268"/>
      <c r="K16" s="269">
        <v>14</v>
      </c>
      <c r="L16" s="270">
        <v>2585</v>
      </c>
      <c r="M16" s="265"/>
      <c r="N16" s="265"/>
      <c r="O16" s="268"/>
      <c r="P16" s="269">
        <v>14</v>
      </c>
      <c r="Q16" s="271"/>
      <c r="R16" s="272">
        <f t="shared" si="0"/>
        <v>2.0480119999999999</v>
      </c>
      <c r="S16" s="273"/>
      <c r="T16" s="281"/>
      <c r="U16" s="282">
        <f t="shared" si="1"/>
        <v>0</v>
      </c>
      <c r="V16" s="283">
        <f t="shared" si="2"/>
        <v>0</v>
      </c>
    </row>
    <row r="17" spans="1:22" s="276" customFormat="1" ht="21" customHeight="1" x14ac:dyDescent="0.15">
      <c r="A17" s="262" t="s">
        <v>261</v>
      </c>
      <c r="B17" s="263" t="s">
        <v>343</v>
      </c>
      <c r="C17" s="264"/>
      <c r="D17" s="265">
        <v>1</v>
      </c>
      <c r="E17" s="265">
        <v>9010</v>
      </c>
      <c r="F17" s="266" t="s">
        <v>125</v>
      </c>
      <c r="G17" s="267">
        <v>80</v>
      </c>
      <c r="H17" s="265"/>
      <c r="I17" s="265"/>
      <c r="J17" s="268"/>
      <c r="K17" s="269">
        <v>14</v>
      </c>
      <c r="L17" s="270">
        <v>668</v>
      </c>
      <c r="M17" s="265"/>
      <c r="N17" s="265"/>
      <c r="O17" s="268"/>
      <c r="P17" s="269">
        <v>14</v>
      </c>
      <c r="Q17" s="271"/>
      <c r="R17" s="272">
        <f t="shared" si="0"/>
        <v>6.4107999999999998E-2</v>
      </c>
      <c r="S17" s="273"/>
      <c r="T17" s="281"/>
      <c r="U17" s="282">
        <f t="shared" si="1"/>
        <v>0</v>
      </c>
      <c r="V17" s="283">
        <f t="shared" si="2"/>
        <v>0</v>
      </c>
    </row>
    <row r="18" spans="1:22" s="276" customFormat="1" ht="21" customHeight="1" x14ac:dyDescent="0.15">
      <c r="A18" s="262" t="s">
        <v>295</v>
      </c>
      <c r="B18" s="263" t="s">
        <v>344</v>
      </c>
      <c r="C18" s="264"/>
      <c r="D18" s="265">
        <v>1</v>
      </c>
      <c r="E18" s="265">
        <v>9010</v>
      </c>
      <c r="F18" s="266" t="s">
        <v>125</v>
      </c>
      <c r="G18" s="267">
        <v>380</v>
      </c>
      <c r="H18" s="265"/>
      <c r="I18" s="265"/>
      <c r="J18" s="268"/>
      <c r="K18" s="269">
        <v>14</v>
      </c>
      <c r="L18" s="270">
        <v>668</v>
      </c>
      <c r="M18" s="265"/>
      <c r="N18" s="265"/>
      <c r="O18" s="268"/>
      <c r="P18" s="269">
        <v>14</v>
      </c>
      <c r="Q18" s="271"/>
      <c r="R18" s="272">
        <f t="shared" si="0"/>
        <v>0.268708</v>
      </c>
      <c r="S18" s="273"/>
      <c r="T18" s="281"/>
      <c r="U18" s="282">
        <f t="shared" si="1"/>
        <v>0</v>
      </c>
      <c r="V18" s="283">
        <f t="shared" si="2"/>
        <v>0</v>
      </c>
    </row>
    <row r="19" spans="1:22" s="276" customFormat="1" ht="21" customHeight="1" x14ac:dyDescent="0.15">
      <c r="A19" s="262" t="s">
        <v>129</v>
      </c>
      <c r="B19" s="263" t="s">
        <v>345</v>
      </c>
      <c r="C19" s="264"/>
      <c r="D19" s="265">
        <v>11</v>
      </c>
      <c r="E19" s="265">
        <v>9010</v>
      </c>
      <c r="F19" s="266" t="s">
        <v>125</v>
      </c>
      <c r="G19" s="267">
        <v>435</v>
      </c>
      <c r="H19" s="265"/>
      <c r="I19" s="265"/>
      <c r="J19" s="268"/>
      <c r="K19" s="269">
        <v>14</v>
      </c>
      <c r="L19" s="270">
        <v>2535</v>
      </c>
      <c r="M19" s="265"/>
      <c r="N19" s="265"/>
      <c r="O19" s="268"/>
      <c r="P19" s="269">
        <v>14</v>
      </c>
      <c r="Q19" s="271"/>
      <c r="R19" s="272">
        <f t="shared" si="0"/>
        <v>12.589511</v>
      </c>
      <c r="S19" s="273"/>
      <c r="T19" s="284"/>
      <c r="U19" s="285">
        <f t="shared" si="1"/>
        <v>0</v>
      </c>
      <c r="V19" s="286">
        <f t="shared" si="2"/>
        <v>0</v>
      </c>
    </row>
    <row r="20" spans="1:22" s="276" customFormat="1" ht="21" customHeight="1" x14ac:dyDescent="0.15">
      <c r="A20" s="262" t="s">
        <v>262</v>
      </c>
      <c r="B20" s="263" t="s">
        <v>346</v>
      </c>
      <c r="C20" s="264"/>
      <c r="D20" s="265">
        <v>8</v>
      </c>
      <c r="E20" s="265">
        <v>9010</v>
      </c>
      <c r="F20" s="266" t="s">
        <v>125</v>
      </c>
      <c r="G20" s="267">
        <v>435</v>
      </c>
      <c r="H20" s="265"/>
      <c r="I20" s="265"/>
      <c r="J20" s="268"/>
      <c r="K20" s="269">
        <v>14</v>
      </c>
      <c r="L20" s="270">
        <v>2385</v>
      </c>
      <c r="M20" s="265"/>
      <c r="N20" s="265"/>
      <c r="O20" s="268"/>
      <c r="P20" s="269">
        <v>14</v>
      </c>
      <c r="Q20" s="271"/>
      <c r="R20" s="272">
        <f t="shared" si="0"/>
        <v>8.6172079999999998</v>
      </c>
      <c r="S20" s="273"/>
      <c r="U20" s="287">
        <f>SUM(U12:U19)</f>
        <v>208</v>
      </c>
      <c r="V20" s="288">
        <f>SUM(V12:V19)</f>
        <v>203.28938300000004</v>
      </c>
    </row>
    <row r="21" spans="1:22" s="276" customFormat="1" ht="21" customHeight="1" x14ac:dyDescent="0.15">
      <c r="A21" s="262" t="s">
        <v>263</v>
      </c>
      <c r="B21" s="263" t="s">
        <v>347</v>
      </c>
      <c r="C21" s="289"/>
      <c r="D21" s="290">
        <v>2</v>
      </c>
      <c r="E21" s="265">
        <v>9010</v>
      </c>
      <c r="F21" s="266" t="s">
        <v>125</v>
      </c>
      <c r="G21" s="267">
        <v>113</v>
      </c>
      <c r="H21" s="290"/>
      <c r="I21" s="290"/>
      <c r="J21" s="291"/>
      <c r="K21" s="269">
        <v>14</v>
      </c>
      <c r="L21" s="270">
        <v>2585</v>
      </c>
      <c r="M21" s="265"/>
      <c r="N21" s="265"/>
      <c r="O21" s="268"/>
      <c r="P21" s="269">
        <v>14</v>
      </c>
      <c r="Q21" s="292"/>
      <c r="R21" s="293">
        <f t="shared" si="0"/>
        <v>0.66014600000000001</v>
      </c>
      <c r="S21" s="273"/>
      <c r="V21" s="294"/>
    </row>
    <row r="22" spans="1:22" s="276" customFormat="1" ht="21" customHeight="1" x14ac:dyDescent="0.15">
      <c r="A22" s="262" t="s">
        <v>130</v>
      </c>
      <c r="B22" s="263" t="s">
        <v>348</v>
      </c>
      <c r="C22" s="264"/>
      <c r="D22" s="265">
        <v>2</v>
      </c>
      <c r="E22" s="265">
        <v>9010</v>
      </c>
      <c r="F22" s="266" t="s">
        <v>125</v>
      </c>
      <c r="G22" s="267">
        <v>113</v>
      </c>
      <c r="H22" s="290"/>
      <c r="I22" s="265"/>
      <c r="J22" s="268"/>
      <c r="K22" s="269">
        <v>14</v>
      </c>
      <c r="L22" s="270">
        <v>2535</v>
      </c>
      <c r="M22" s="265"/>
      <c r="N22" s="265"/>
      <c r="O22" s="268"/>
      <c r="P22" s="269">
        <v>14</v>
      </c>
      <c r="Q22" s="271"/>
      <c r="R22" s="272">
        <f t="shared" si="0"/>
        <v>0.64744599999999997</v>
      </c>
      <c r="S22" s="273"/>
    </row>
    <row r="23" spans="1:22" s="276" customFormat="1" ht="21" customHeight="1" x14ac:dyDescent="0.15">
      <c r="A23" s="262" t="s">
        <v>264</v>
      </c>
      <c r="B23" s="263" t="s">
        <v>349</v>
      </c>
      <c r="C23" s="264"/>
      <c r="D23" s="265">
        <v>30</v>
      </c>
      <c r="E23" s="265">
        <v>9010</v>
      </c>
      <c r="F23" s="266" t="s">
        <v>133</v>
      </c>
      <c r="G23" s="267">
        <v>435</v>
      </c>
      <c r="H23" s="265"/>
      <c r="I23" s="265"/>
      <c r="J23" s="268"/>
      <c r="K23" s="269">
        <v>14</v>
      </c>
      <c r="L23" s="270">
        <v>2357</v>
      </c>
      <c r="M23" s="265">
        <v>47</v>
      </c>
      <c r="N23" s="265"/>
      <c r="O23" s="268"/>
      <c r="P23" s="269">
        <v>14</v>
      </c>
      <c r="Q23" s="271"/>
      <c r="R23" s="272">
        <f t="shared" si="0"/>
        <v>32.570459999999997</v>
      </c>
      <c r="S23" s="273"/>
    </row>
    <row r="24" spans="1:22" s="276" customFormat="1" ht="21" customHeight="1" x14ac:dyDescent="0.15">
      <c r="A24" s="262" t="s">
        <v>265</v>
      </c>
      <c r="B24" s="263" t="s">
        <v>350</v>
      </c>
      <c r="C24" s="264"/>
      <c r="D24" s="265">
        <v>1</v>
      </c>
      <c r="E24" s="265">
        <v>9010</v>
      </c>
      <c r="F24" s="266" t="s">
        <v>133</v>
      </c>
      <c r="G24" s="267">
        <v>390</v>
      </c>
      <c r="H24" s="265"/>
      <c r="I24" s="265"/>
      <c r="J24" s="268"/>
      <c r="K24" s="269">
        <v>14</v>
      </c>
      <c r="L24" s="270">
        <v>2357</v>
      </c>
      <c r="M24" s="265">
        <v>47</v>
      </c>
      <c r="N24" s="265"/>
      <c r="O24" s="268"/>
      <c r="P24" s="269">
        <v>14</v>
      </c>
      <c r="Q24" s="271"/>
      <c r="R24" s="272">
        <f t="shared" si="0"/>
        <v>0.97687199999999996</v>
      </c>
      <c r="S24" s="273"/>
    </row>
    <row r="25" spans="1:22" s="276" customFormat="1" ht="21" customHeight="1" x14ac:dyDescent="0.15">
      <c r="A25" s="262" t="s">
        <v>266</v>
      </c>
      <c r="B25" s="263" t="s">
        <v>351</v>
      </c>
      <c r="C25" s="264"/>
      <c r="D25" s="265">
        <v>1</v>
      </c>
      <c r="E25" s="265">
        <v>9010</v>
      </c>
      <c r="F25" s="266" t="s">
        <v>133</v>
      </c>
      <c r="G25" s="267">
        <v>435</v>
      </c>
      <c r="H25" s="265"/>
      <c r="I25" s="265"/>
      <c r="J25" s="268"/>
      <c r="K25" s="269">
        <v>14</v>
      </c>
      <c r="L25" s="270">
        <v>2151</v>
      </c>
      <c r="M25" s="265">
        <v>47</v>
      </c>
      <c r="N25" s="265"/>
      <c r="O25" s="268"/>
      <c r="P25" s="269">
        <v>14</v>
      </c>
      <c r="Q25" s="271"/>
      <c r="R25" s="272">
        <f t="shared" si="0"/>
        <v>0.99318799999999996</v>
      </c>
      <c r="S25" s="273"/>
    </row>
    <row r="26" spans="1:22" s="276" customFormat="1" ht="21" customHeight="1" x14ac:dyDescent="0.15">
      <c r="A26" s="262" t="s">
        <v>267</v>
      </c>
      <c r="B26" s="263" t="s">
        <v>352</v>
      </c>
      <c r="C26" s="264"/>
      <c r="D26" s="265">
        <v>7</v>
      </c>
      <c r="E26" s="265">
        <v>9010</v>
      </c>
      <c r="F26" s="266" t="s">
        <v>133</v>
      </c>
      <c r="G26" s="267">
        <v>435</v>
      </c>
      <c r="H26" s="265"/>
      <c r="I26" s="265"/>
      <c r="J26" s="268"/>
      <c r="K26" s="269">
        <v>14</v>
      </c>
      <c r="L26" s="270">
        <v>2357</v>
      </c>
      <c r="M26" s="265">
        <v>47</v>
      </c>
      <c r="N26" s="265"/>
      <c r="O26" s="268"/>
      <c r="P26" s="269">
        <v>14</v>
      </c>
      <c r="Q26" s="271"/>
      <c r="R26" s="272">
        <f t="shared" si="0"/>
        <v>7.599774</v>
      </c>
      <c r="S26" s="273"/>
    </row>
    <row r="27" spans="1:22" s="276" customFormat="1" ht="21" customHeight="1" x14ac:dyDescent="0.15">
      <c r="A27" s="262" t="s">
        <v>268</v>
      </c>
      <c r="B27" s="263" t="s">
        <v>353</v>
      </c>
      <c r="C27" s="264"/>
      <c r="D27" s="265">
        <v>16</v>
      </c>
      <c r="E27" s="265">
        <v>9010</v>
      </c>
      <c r="F27" s="266" t="s">
        <v>133</v>
      </c>
      <c r="G27" s="267">
        <v>435</v>
      </c>
      <c r="H27" s="265"/>
      <c r="I27" s="265"/>
      <c r="J27" s="268"/>
      <c r="K27" s="269">
        <v>14</v>
      </c>
      <c r="L27" s="270">
        <v>880</v>
      </c>
      <c r="M27" s="265">
        <v>47</v>
      </c>
      <c r="N27" s="265"/>
      <c r="O27" s="268"/>
      <c r="P27" s="269">
        <v>14</v>
      </c>
      <c r="Q27" s="271"/>
      <c r="R27" s="272">
        <f t="shared" si="0"/>
        <v>6.7601439999999995</v>
      </c>
      <c r="S27" s="273"/>
    </row>
    <row r="28" spans="1:22" s="276" customFormat="1" ht="21" customHeight="1" x14ac:dyDescent="0.15">
      <c r="A28" s="262" t="s">
        <v>269</v>
      </c>
      <c r="B28" s="263" t="s">
        <v>354</v>
      </c>
      <c r="C28" s="264"/>
      <c r="D28" s="265">
        <v>18</v>
      </c>
      <c r="E28" s="265">
        <v>9010</v>
      </c>
      <c r="F28" s="266" t="s">
        <v>133</v>
      </c>
      <c r="G28" s="267">
        <v>435</v>
      </c>
      <c r="H28" s="265"/>
      <c r="I28" s="265"/>
      <c r="J28" s="268"/>
      <c r="K28" s="269">
        <v>14</v>
      </c>
      <c r="L28" s="270">
        <v>2466</v>
      </c>
      <c r="M28" s="265">
        <v>47</v>
      </c>
      <c r="N28" s="265"/>
      <c r="O28" s="268"/>
      <c r="P28" s="269">
        <v>14</v>
      </c>
      <c r="Q28" s="271"/>
      <c r="R28" s="272">
        <f t="shared" si="0"/>
        <v>20.423213999999998</v>
      </c>
      <c r="S28" s="273"/>
    </row>
    <row r="29" spans="1:22" s="276" customFormat="1" ht="21" customHeight="1" x14ac:dyDescent="0.15">
      <c r="A29" s="262" t="s">
        <v>270</v>
      </c>
      <c r="B29" s="263" t="s">
        <v>355</v>
      </c>
      <c r="C29" s="264"/>
      <c r="D29" s="265">
        <v>4</v>
      </c>
      <c r="E29" s="265">
        <v>9010</v>
      </c>
      <c r="F29" s="266" t="s">
        <v>133</v>
      </c>
      <c r="G29" s="267">
        <v>485</v>
      </c>
      <c r="H29" s="265"/>
      <c r="I29" s="265"/>
      <c r="J29" s="268"/>
      <c r="K29" s="269">
        <v>14</v>
      </c>
      <c r="L29" s="270">
        <v>2177</v>
      </c>
      <c r="M29" s="265">
        <v>320</v>
      </c>
      <c r="N29" s="265"/>
      <c r="O29" s="268"/>
      <c r="P29" s="269">
        <v>14</v>
      </c>
      <c r="Q29" s="271"/>
      <c r="R29" s="272">
        <f t="shared" si="0"/>
        <v>5.0119559999999996</v>
      </c>
      <c r="S29" s="273"/>
    </row>
    <row r="30" spans="1:22" s="276" customFormat="1" ht="21" customHeight="1" x14ac:dyDescent="0.15">
      <c r="A30" s="262" t="s">
        <v>271</v>
      </c>
      <c r="B30" s="263" t="s">
        <v>356</v>
      </c>
      <c r="C30" s="264"/>
      <c r="D30" s="265">
        <v>2</v>
      </c>
      <c r="E30" s="265">
        <v>9010</v>
      </c>
      <c r="F30" s="266" t="s">
        <v>133</v>
      </c>
      <c r="G30" s="267">
        <v>435</v>
      </c>
      <c r="H30" s="265"/>
      <c r="I30" s="265"/>
      <c r="J30" s="268"/>
      <c r="K30" s="269">
        <v>14</v>
      </c>
      <c r="L30" s="270">
        <v>828</v>
      </c>
      <c r="M30" s="265">
        <v>320</v>
      </c>
      <c r="N30" s="265"/>
      <c r="O30" s="268"/>
      <c r="P30" s="269">
        <v>14</v>
      </c>
      <c r="Q30" s="271"/>
      <c r="R30" s="272">
        <f t="shared" si="0"/>
        <v>1.0434759999999998</v>
      </c>
      <c r="S30" s="273"/>
    </row>
    <row r="31" spans="1:22" s="276" customFormat="1" ht="21" customHeight="1" x14ac:dyDescent="0.15">
      <c r="A31" s="262" t="s">
        <v>272</v>
      </c>
      <c r="B31" s="263" t="s">
        <v>357</v>
      </c>
      <c r="C31" s="264"/>
      <c r="D31" s="265">
        <v>2</v>
      </c>
      <c r="E31" s="265">
        <v>9010</v>
      </c>
      <c r="F31" s="266" t="s">
        <v>133</v>
      </c>
      <c r="G31" s="267">
        <v>435</v>
      </c>
      <c r="H31" s="265"/>
      <c r="I31" s="265"/>
      <c r="J31" s="268"/>
      <c r="K31" s="269">
        <v>14</v>
      </c>
      <c r="L31" s="270">
        <v>765</v>
      </c>
      <c r="M31" s="265">
        <v>320</v>
      </c>
      <c r="N31" s="265"/>
      <c r="O31" s="268"/>
      <c r="P31" s="269">
        <v>14</v>
      </c>
      <c r="Q31" s="271"/>
      <c r="R31" s="272">
        <f t="shared" si="0"/>
        <v>0.98690199999999995</v>
      </c>
      <c r="S31" s="273"/>
    </row>
    <row r="32" spans="1:22" s="276" customFormat="1" ht="21" customHeight="1" x14ac:dyDescent="0.15">
      <c r="A32" s="262" t="s">
        <v>273</v>
      </c>
      <c r="B32" s="263" t="s">
        <v>358</v>
      </c>
      <c r="C32" s="264"/>
      <c r="D32" s="265">
        <v>2</v>
      </c>
      <c r="E32" s="265">
        <v>9010</v>
      </c>
      <c r="F32" s="266" t="s">
        <v>133</v>
      </c>
      <c r="G32" s="267">
        <v>435</v>
      </c>
      <c r="H32" s="265"/>
      <c r="I32" s="265"/>
      <c r="J32" s="268"/>
      <c r="K32" s="269">
        <v>14</v>
      </c>
      <c r="L32" s="270">
        <v>835</v>
      </c>
      <c r="M32" s="265">
        <v>320</v>
      </c>
      <c r="N32" s="265"/>
      <c r="O32" s="268"/>
      <c r="P32" s="269">
        <v>14</v>
      </c>
      <c r="Q32" s="271"/>
      <c r="R32" s="272">
        <f t="shared" si="0"/>
        <v>1.0497619999999999</v>
      </c>
      <c r="S32" s="273"/>
    </row>
    <row r="33" spans="1:19" s="276" customFormat="1" ht="21" customHeight="1" x14ac:dyDescent="0.15">
      <c r="A33" s="262" t="s">
        <v>274</v>
      </c>
      <c r="B33" s="263" t="s">
        <v>359</v>
      </c>
      <c r="C33" s="264"/>
      <c r="D33" s="265">
        <v>2</v>
      </c>
      <c r="E33" s="265">
        <v>9010</v>
      </c>
      <c r="F33" s="266" t="s">
        <v>133</v>
      </c>
      <c r="G33" s="267">
        <v>435</v>
      </c>
      <c r="H33" s="265"/>
      <c r="I33" s="265"/>
      <c r="J33" s="268"/>
      <c r="K33" s="269">
        <v>14</v>
      </c>
      <c r="L33" s="270">
        <v>765</v>
      </c>
      <c r="M33" s="265">
        <v>320</v>
      </c>
      <c r="N33" s="265"/>
      <c r="O33" s="268"/>
      <c r="P33" s="269">
        <v>14</v>
      </c>
      <c r="Q33" s="271"/>
      <c r="R33" s="272">
        <f t="shared" si="0"/>
        <v>0.98690199999999995</v>
      </c>
      <c r="S33" s="273"/>
    </row>
    <row r="34" spans="1:19" s="276" customFormat="1" ht="21" customHeight="1" x14ac:dyDescent="0.15">
      <c r="A34" s="262" t="s">
        <v>276</v>
      </c>
      <c r="B34" s="263" t="s">
        <v>360</v>
      </c>
      <c r="C34" s="264"/>
      <c r="D34" s="265">
        <v>1</v>
      </c>
      <c r="E34" s="265">
        <v>9010</v>
      </c>
      <c r="F34" s="266" t="s">
        <v>275</v>
      </c>
      <c r="G34" s="267">
        <v>439</v>
      </c>
      <c r="H34" s="265">
        <v>47</v>
      </c>
      <c r="I34" s="265"/>
      <c r="J34" s="268"/>
      <c r="K34" s="269">
        <v>14</v>
      </c>
      <c r="L34" s="270">
        <v>2357</v>
      </c>
      <c r="M34" s="265">
        <v>47</v>
      </c>
      <c r="N34" s="265"/>
      <c r="O34" s="268"/>
      <c r="P34" s="269">
        <v>14</v>
      </c>
      <c r="Q34" s="271"/>
      <c r="R34" s="272">
        <f t="shared" si="0"/>
        <v>1.2089999999999999</v>
      </c>
      <c r="S34" s="273"/>
    </row>
    <row r="35" spans="1:19" s="276" customFormat="1" ht="21" customHeight="1" x14ac:dyDescent="0.15">
      <c r="A35" s="262" t="s">
        <v>277</v>
      </c>
      <c r="B35" s="263" t="s">
        <v>361</v>
      </c>
      <c r="C35" s="264"/>
      <c r="D35" s="265">
        <v>1</v>
      </c>
      <c r="E35" s="265">
        <v>9010</v>
      </c>
      <c r="F35" s="266" t="s">
        <v>275</v>
      </c>
      <c r="G35" s="267">
        <v>418</v>
      </c>
      <c r="H35" s="265">
        <v>47</v>
      </c>
      <c r="I35" s="265"/>
      <c r="J35" s="268"/>
      <c r="K35" s="269">
        <v>14</v>
      </c>
      <c r="L35" s="270">
        <v>2357</v>
      </c>
      <c r="M35" s="265">
        <v>47</v>
      </c>
      <c r="N35" s="265"/>
      <c r="O35" s="268"/>
      <c r="P35" s="269">
        <v>14</v>
      </c>
      <c r="Q35" s="271"/>
      <c r="R35" s="272">
        <f t="shared" si="0"/>
        <v>1.1582219999999999</v>
      </c>
      <c r="S35" s="273"/>
    </row>
    <row r="36" spans="1:19" s="276" customFormat="1" ht="21" customHeight="1" x14ac:dyDescent="0.15">
      <c r="A36" s="262" t="s">
        <v>278</v>
      </c>
      <c r="B36" s="263" t="s">
        <v>362</v>
      </c>
      <c r="C36" s="264"/>
      <c r="D36" s="265">
        <v>1</v>
      </c>
      <c r="E36" s="265">
        <v>9010</v>
      </c>
      <c r="F36" s="266" t="s">
        <v>275</v>
      </c>
      <c r="G36" s="267">
        <v>47</v>
      </c>
      <c r="H36" s="265">
        <v>442</v>
      </c>
      <c r="I36" s="265"/>
      <c r="J36" s="268"/>
      <c r="K36" s="269">
        <v>14</v>
      </c>
      <c r="L36" s="270">
        <v>2357</v>
      </c>
      <c r="M36" s="265">
        <v>47</v>
      </c>
      <c r="N36" s="265"/>
      <c r="O36" s="268"/>
      <c r="P36" s="269">
        <v>14</v>
      </c>
      <c r="Q36" s="271"/>
      <c r="R36" s="272">
        <f t="shared" si="0"/>
        <v>1.2162539999999999</v>
      </c>
      <c r="S36" s="273"/>
    </row>
    <row r="37" spans="1:19" s="276" customFormat="1" ht="21" customHeight="1" x14ac:dyDescent="0.15">
      <c r="A37" s="262" t="s">
        <v>280</v>
      </c>
      <c r="B37" s="263" t="s">
        <v>363</v>
      </c>
      <c r="C37" s="264"/>
      <c r="D37" s="265">
        <v>2</v>
      </c>
      <c r="E37" s="265">
        <v>9010</v>
      </c>
      <c r="F37" s="266" t="s">
        <v>279</v>
      </c>
      <c r="G37" s="267">
        <v>47</v>
      </c>
      <c r="H37" s="265">
        <v>292</v>
      </c>
      <c r="I37" s="265"/>
      <c r="J37" s="268"/>
      <c r="K37" s="269">
        <v>14</v>
      </c>
      <c r="L37" s="270">
        <v>2585</v>
      </c>
      <c r="M37" s="265"/>
      <c r="N37" s="265"/>
      <c r="O37" s="268"/>
      <c r="P37" s="269">
        <v>14</v>
      </c>
      <c r="Q37" s="271"/>
      <c r="R37" s="272">
        <f t="shared" si="0"/>
        <v>1.834894</v>
      </c>
      <c r="S37" s="273"/>
    </row>
    <row r="38" spans="1:19" s="276" customFormat="1" ht="21" customHeight="1" x14ac:dyDescent="0.15">
      <c r="A38" s="262" t="s">
        <v>281</v>
      </c>
      <c r="B38" s="263" t="s">
        <v>364</v>
      </c>
      <c r="C38" s="264"/>
      <c r="D38" s="265">
        <v>1</v>
      </c>
      <c r="E38" s="265">
        <v>9010</v>
      </c>
      <c r="F38" s="266" t="s">
        <v>279</v>
      </c>
      <c r="G38" s="267">
        <v>47</v>
      </c>
      <c r="H38" s="265">
        <v>292</v>
      </c>
      <c r="I38" s="265"/>
      <c r="J38" s="268"/>
      <c r="K38" s="269">
        <v>14</v>
      </c>
      <c r="L38" s="270">
        <v>668</v>
      </c>
      <c r="M38" s="265"/>
      <c r="N38" s="265"/>
      <c r="O38" s="268"/>
      <c r="P38" s="269">
        <v>14</v>
      </c>
      <c r="Q38" s="271"/>
      <c r="R38" s="272">
        <f t="shared" si="0"/>
        <v>0.24074599999999999</v>
      </c>
      <c r="S38" s="273"/>
    </row>
    <row r="39" spans="1:19" s="276" customFormat="1" ht="21" customHeight="1" x14ac:dyDescent="0.15">
      <c r="A39" s="262" t="s">
        <v>282</v>
      </c>
      <c r="B39" s="263" t="s">
        <v>365</v>
      </c>
      <c r="C39" s="289"/>
      <c r="D39" s="265">
        <v>4</v>
      </c>
      <c r="E39" s="265">
        <v>9010</v>
      </c>
      <c r="F39" s="266" t="s">
        <v>279</v>
      </c>
      <c r="G39" s="267">
        <v>47</v>
      </c>
      <c r="H39" s="265">
        <v>120</v>
      </c>
      <c r="I39" s="265"/>
      <c r="J39" s="268"/>
      <c r="K39" s="269">
        <v>14</v>
      </c>
      <c r="L39" s="270">
        <v>2235</v>
      </c>
      <c r="M39" s="265"/>
      <c r="N39" s="265"/>
      <c r="O39" s="268"/>
      <c r="P39" s="269">
        <v>14</v>
      </c>
      <c r="Q39" s="292"/>
      <c r="R39" s="272">
        <f t="shared" si="0"/>
        <v>1.6282759999999998</v>
      </c>
      <c r="S39" s="273"/>
    </row>
    <row r="40" spans="1:19" s="276" customFormat="1" ht="21" customHeight="1" x14ac:dyDescent="0.15">
      <c r="A40" s="262" t="s">
        <v>283</v>
      </c>
      <c r="B40" s="263" t="s">
        <v>366</v>
      </c>
      <c r="C40" s="289"/>
      <c r="D40" s="290">
        <v>1</v>
      </c>
      <c r="E40" s="265">
        <v>9010</v>
      </c>
      <c r="F40" s="266" t="s">
        <v>279</v>
      </c>
      <c r="G40" s="267">
        <v>47</v>
      </c>
      <c r="H40" s="265">
        <v>47</v>
      </c>
      <c r="I40" s="265"/>
      <c r="J40" s="268"/>
      <c r="K40" s="269">
        <v>14</v>
      </c>
      <c r="L40" s="270">
        <v>1835</v>
      </c>
      <c r="M40" s="265"/>
      <c r="N40" s="265"/>
      <c r="O40" s="268"/>
      <c r="P40" s="269">
        <v>14</v>
      </c>
      <c r="Q40" s="271"/>
      <c r="R40" s="272">
        <f t="shared" si="0"/>
        <v>0.19969199999999998</v>
      </c>
      <c r="S40" s="273"/>
    </row>
    <row r="41" spans="1:19" s="276" customFormat="1" ht="21" customHeight="1" x14ac:dyDescent="0.15">
      <c r="A41" s="262" t="s">
        <v>284</v>
      </c>
      <c r="B41" s="263" t="s">
        <v>367</v>
      </c>
      <c r="C41" s="264"/>
      <c r="D41" s="265">
        <v>1</v>
      </c>
      <c r="E41" s="265">
        <v>9010</v>
      </c>
      <c r="F41" s="266" t="s">
        <v>279</v>
      </c>
      <c r="G41" s="267">
        <v>435</v>
      </c>
      <c r="H41" s="265"/>
      <c r="I41" s="265"/>
      <c r="J41" s="268"/>
      <c r="K41" s="269">
        <v>14</v>
      </c>
      <c r="L41" s="270">
        <v>735</v>
      </c>
      <c r="M41" s="265">
        <v>320</v>
      </c>
      <c r="N41" s="265"/>
      <c r="O41" s="268"/>
      <c r="P41" s="269">
        <v>14</v>
      </c>
      <c r="Q41" s="271"/>
      <c r="R41" s="272">
        <f t="shared" si="0"/>
        <v>0.47998099999999999</v>
      </c>
      <c r="S41" s="273"/>
    </row>
    <row r="42" spans="1:19" s="276" customFormat="1" ht="21" customHeight="1" x14ac:dyDescent="0.15">
      <c r="A42" s="262" t="s">
        <v>285</v>
      </c>
      <c r="B42" s="263" t="s">
        <v>368</v>
      </c>
      <c r="C42" s="264"/>
      <c r="D42" s="265">
        <v>1</v>
      </c>
      <c r="E42" s="265">
        <v>9010</v>
      </c>
      <c r="F42" s="266" t="s">
        <v>279</v>
      </c>
      <c r="G42" s="267">
        <v>435</v>
      </c>
      <c r="H42" s="265"/>
      <c r="I42" s="265"/>
      <c r="J42" s="268"/>
      <c r="K42" s="269">
        <v>14</v>
      </c>
      <c r="L42" s="270">
        <v>560</v>
      </c>
      <c r="M42" s="265">
        <v>320</v>
      </c>
      <c r="N42" s="265"/>
      <c r="O42" s="268"/>
      <c r="P42" s="269">
        <v>14</v>
      </c>
      <c r="Q42" s="271"/>
      <c r="R42" s="272">
        <f t="shared" si="0"/>
        <v>0.40140599999999999</v>
      </c>
      <c r="S42" s="273"/>
    </row>
    <row r="43" spans="1:19" s="276" customFormat="1" ht="21" customHeight="1" x14ac:dyDescent="0.15">
      <c r="A43" s="262" t="s">
        <v>286</v>
      </c>
      <c r="B43" s="263" t="s">
        <v>369</v>
      </c>
      <c r="C43" s="264"/>
      <c r="D43" s="265">
        <v>2</v>
      </c>
      <c r="E43" s="265">
        <v>9010</v>
      </c>
      <c r="F43" s="266" t="s">
        <v>279</v>
      </c>
      <c r="G43" s="267">
        <v>435</v>
      </c>
      <c r="H43" s="265"/>
      <c r="I43" s="265"/>
      <c r="J43" s="268"/>
      <c r="K43" s="269">
        <v>14</v>
      </c>
      <c r="L43" s="270">
        <v>1317</v>
      </c>
      <c r="M43" s="265">
        <v>320</v>
      </c>
      <c r="N43" s="265"/>
      <c r="O43" s="268"/>
      <c r="P43" s="269">
        <v>14</v>
      </c>
      <c r="Q43" s="271"/>
      <c r="R43" s="272">
        <f t="shared" si="0"/>
        <v>1.4825979999999999</v>
      </c>
      <c r="S43" s="273"/>
    </row>
    <row r="44" spans="1:19" s="276" customFormat="1" ht="21" customHeight="1" x14ac:dyDescent="0.15">
      <c r="A44" s="262" t="s">
        <v>287</v>
      </c>
      <c r="B44" s="263" t="s">
        <v>370</v>
      </c>
      <c r="C44" s="264"/>
      <c r="D44" s="265">
        <v>1</v>
      </c>
      <c r="E44" s="265">
        <v>9010</v>
      </c>
      <c r="F44" s="266" t="s">
        <v>279</v>
      </c>
      <c r="G44" s="267">
        <v>435</v>
      </c>
      <c r="H44" s="265"/>
      <c r="I44" s="265"/>
      <c r="J44" s="268"/>
      <c r="K44" s="269">
        <v>14</v>
      </c>
      <c r="L44" s="270">
        <v>990</v>
      </c>
      <c r="M44" s="265">
        <v>320</v>
      </c>
      <c r="N44" s="265"/>
      <c r="O44" s="268"/>
      <c r="P44" s="269">
        <v>14</v>
      </c>
      <c r="Q44" s="271"/>
      <c r="R44" s="272">
        <f t="shared" si="0"/>
        <v>0.594476</v>
      </c>
      <c r="S44" s="273"/>
    </row>
    <row r="45" spans="1:19" s="276" customFormat="1" ht="21" customHeight="1" x14ac:dyDescent="0.15">
      <c r="A45" s="262" t="s">
        <v>296</v>
      </c>
      <c r="B45" s="263" t="s">
        <v>371</v>
      </c>
      <c r="C45" s="264"/>
      <c r="D45" s="265">
        <v>1</v>
      </c>
      <c r="E45" s="265">
        <v>9010</v>
      </c>
      <c r="F45" s="266" t="s">
        <v>279</v>
      </c>
      <c r="G45" s="267">
        <v>435</v>
      </c>
      <c r="H45" s="265"/>
      <c r="I45" s="265"/>
      <c r="J45" s="268"/>
      <c r="K45" s="269">
        <v>14</v>
      </c>
      <c r="L45" s="270">
        <v>657</v>
      </c>
      <c r="M45" s="265">
        <v>320</v>
      </c>
      <c r="N45" s="265"/>
      <c r="O45" s="268"/>
      <c r="P45" s="269">
        <v>14</v>
      </c>
      <c r="Q45" s="271"/>
      <c r="R45" s="272">
        <f t="shared" si="0"/>
        <v>0.44495899999999999</v>
      </c>
      <c r="S45" s="273"/>
    </row>
    <row r="46" spans="1:19" s="276" customFormat="1" ht="21" customHeight="1" x14ac:dyDescent="0.15">
      <c r="A46" s="262" t="s">
        <v>288</v>
      </c>
      <c r="B46" s="263" t="s">
        <v>372</v>
      </c>
      <c r="C46" s="264"/>
      <c r="D46" s="265">
        <v>3</v>
      </c>
      <c r="E46" s="265">
        <v>9010</v>
      </c>
      <c r="F46" s="266" t="s">
        <v>279</v>
      </c>
      <c r="G46" s="267">
        <v>435</v>
      </c>
      <c r="H46" s="265"/>
      <c r="I46" s="265"/>
      <c r="J46" s="268"/>
      <c r="K46" s="269">
        <v>14</v>
      </c>
      <c r="L46" s="270">
        <v>350</v>
      </c>
      <c r="M46" s="265">
        <v>320</v>
      </c>
      <c r="N46" s="265"/>
      <c r="O46" s="268"/>
      <c r="P46" s="269">
        <v>14</v>
      </c>
      <c r="Q46" s="271"/>
      <c r="R46" s="272">
        <f t="shared" si="0"/>
        <v>0.92134799999999994</v>
      </c>
      <c r="S46" s="273"/>
    </row>
    <row r="47" spans="1:19" s="276" customFormat="1" ht="21" customHeight="1" x14ac:dyDescent="0.15">
      <c r="A47" s="262" t="s">
        <v>290</v>
      </c>
      <c r="B47" s="263" t="s">
        <v>373</v>
      </c>
      <c r="C47" s="264"/>
      <c r="D47" s="265">
        <v>1</v>
      </c>
      <c r="E47" s="265">
        <v>9010</v>
      </c>
      <c r="F47" s="266" t="s">
        <v>289</v>
      </c>
      <c r="G47" s="267">
        <v>435</v>
      </c>
      <c r="H47" s="265"/>
      <c r="I47" s="265"/>
      <c r="J47" s="268"/>
      <c r="K47" s="269">
        <v>14</v>
      </c>
      <c r="L47" s="270">
        <v>2382</v>
      </c>
      <c r="M47" s="265">
        <v>320</v>
      </c>
      <c r="N47" s="265"/>
      <c r="O47" s="268"/>
      <c r="P47" s="269">
        <v>14</v>
      </c>
      <c r="Q47" s="271"/>
      <c r="R47" s="272">
        <f t="shared" si="0"/>
        <v>1.219484</v>
      </c>
      <c r="S47" s="273"/>
    </row>
    <row r="48" spans="1:19" s="276" customFormat="1" ht="21" customHeight="1" x14ac:dyDescent="0.15">
      <c r="A48" s="262" t="s">
        <v>291</v>
      </c>
      <c r="B48" s="263" t="s">
        <v>374</v>
      </c>
      <c r="C48" s="264"/>
      <c r="D48" s="265">
        <v>1</v>
      </c>
      <c r="E48" s="265">
        <v>9010</v>
      </c>
      <c r="F48" s="266" t="s">
        <v>289</v>
      </c>
      <c r="G48" s="267">
        <v>435</v>
      </c>
      <c r="H48" s="265"/>
      <c r="I48" s="265"/>
      <c r="J48" s="268"/>
      <c r="K48" s="269">
        <v>14</v>
      </c>
      <c r="L48" s="270">
        <v>1758</v>
      </c>
      <c r="M48" s="265">
        <v>320</v>
      </c>
      <c r="N48" s="265"/>
      <c r="O48" s="268"/>
      <c r="P48" s="269">
        <v>14</v>
      </c>
      <c r="Q48" s="271"/>
      <c r="R48" s="272">
        <f t="shared" si="0"/>
        <v>0.93930799999999992</v>
      </c>
      <c r="S48" s="273"/>
    </row>
    <row r="49" spans="1:19" s="276" customFormat="1" ht="21" customHeight="1" x14ac:dyDescent="0.15">
      <c r="A49" s="262" t="s">
        <v>292</v>
      </c>
      <c r="B49" s="263" t="s">
        <v>375</v>
      </c>
      <c r="C49" s="264"/>
      <c r="D49" s="265">
        <v>2</v>
      </c>
      <c r="E49" s="265">
        <v>9010</v>
      </c>
      <c r="F49" s="266" t="s">
        <v>289</v>
      </c>
      <c r="G49" s="267">
        <v>320</v>
      </c>
      <c r="H49" s="265">
        <v>442</v>
      </c>
      <c r="I49" s="265"/>
      <c r="J49" s="268"/>
      <c r="K49" s="269">
        <v>14</v>
      </c>
      <c r="L49" s="270">
        <v>2585</v>
      </c>
      <c r="M49" s="265"/>
      <c r="N49" s="265"/>
      <c r="O49" s="268"/>
      <c r="P49" s="269">
        <v>14</v>
      </c>
      <c r="Q49" s="271"/>
      <c r="R49" s="272">
        <f t="shared" si="0"/>
        <v>4.0336479999999995</v>
      </c>
      <c r="S49" s="273"/>
    </row>
    <row r="50" spans="1:19" s="276" customFormat="1" ht="21" customHeight="1" x14ac:dyDescent="0.15">
      <c r="A50" s="262" t="s">
        <v>293</v>
      </c>
      <c r="B50" s="263" t="s">
        <v>376</v>
      </c>
      <c r="C50" s="264"/>
      <c r="D50" s="265">
        <v>2</v>
      </c>
      <c r="E50" s="265">
        <v>9010</v>
      </c>
      <c r="F50" s="266" t="s">
        <v>289</v>
      </c>
      <c r="G50" s="267">
        <v>320</v>
      </c>
      <c r="H50" s="265">
        <v>442</v>
      </c>
      <c r="I50" s="265"/>
      <c r="J50" s="268"/>
      <c r="K50" s="269">
        <v>14</v>
      </c>
      <c r="L50" s="270">
        <v>2535</v>
      </c>
      <c r="M50" s="265"/>
      <c r="N50" s="265"/>
      <c r="O50" s="268"/>
      <c r="P50" s="269">
        <v>14</v>
      </c>
      <c r="Q50" s="271"/>
      <c r="R50" s="272">
        <f t="shared" si="0"/>
        <v>3.956048</v>
      </c>
      <c r="S50" s="273"/>
    </row>
    <row r="51" spans="1:19" s="276" customFormat="1" ht="21" customHeight="1" x14ac:dyDescent="0.15">
      <c r="A51" s="262" t="s">
        <v>294</v>
      </c>
      <c r="B51" s="263" t="s">
        <v>377</v>
      </c>
      <c r="C51" s="264"/>
      <c r="D51" s="265">
        <v>1</v>
      </c>
      <c r="E51" s="265">
        <v>9010</v>
      </c>
      <c r="F51" s="266" t="s">
        <v>289</v>
      </c>
      <c r="G51" s="267">
        <v>320</v>
      </c>
      <c r="H51" s="265">
        <v>442</v>
      </c>
      <c r="I51" s="265"/>
      <c r="J51" s="268"/>
      <c r="K51" s="269">
        <v>14</v>
      </c>
      <c r="L51" s="270">
        <v>2235</v>
      </c>
      <c r="M51" s="265"/>
      <c r="N51" s="265"/>
      <c r="O51" s="268"/>
      <c r="P51" s="269">
        <v>14</v>
      </c>
      <c r="Q51" s="271"/>
      <c r="R51" s="272">
        <f t="shared" si="0"/>
        <v>1.7452239999999999</v>
      </c>
      <c r="S51" s="273"/>
    </row>
    <row r="52" spans="1:19" s="276" customFormat="1" ht="21" customHeight="1" x14ac:dyDescent="0.15">
      <c r="A52" s="262" t="s">
        <v>298</v>
      </c>
      <c r="B52" s="263" t="s">
        <v>378</v>
      </c>
      <c r="C52" s="264"/>
      <c r="D52" s="265">
        <v>1</v>
      </c>
      <c r="E52" s="265">
        <v>9010</v>
      </c>
      <c r="F52" s="266" t="s">
        <v>297</v>
      </c>
      <c r="G52" s="267">
        <v>3135</v>
      </c>
      <c r="H52" s="265"/>
      <c r="I52" s="265"/>
      <c r="J52" s="268"/>
      <c r="K52" s="269">
        <v>14</v>
      </c>
      <c r="L52" s="270">
        <v>60</v>
      </c>
      <c r="M52" s="265">
        <v>192</v>
      </c>
      <c r="N52" s="265">
        <v>560</v>
      </c>
      <c r="O52" s="268">
        <v>250</v>
      </c>
      <c r="P52" s="269">
        <v>14</v>
      </c>
      <c r="Q52" s="271"/>
      <c r="R52" s="272">
        <f t="shared" si="0"/>
        <v>3.3883239999999999</v>
      </c>
      <c r="S52" s="273"/>
    </row>
    <row r="53" spans="1:19" s="276" customFormat="1" ht="21" customHeight="1" x14ac:dyDescent="0.15">
      <c r="A53" s="262" t="s">
        <v>299</v>
      </c>
      <c r="B53" s="263" t="s">
        <v>379</v>
      </c>
      <c r="C53" s="264"/>
      <c r="D53" s="265">
        <v>1</v>
      </c>
      <c r="E53" s="265">
        <v>9010</v>
      </c>
      <c r="F53" s="266" t="s">
        <v>297</v>
      </c>
      <c r="G53" s="267">
        <v>2685</v>
      </c>
      <c r="H53" s="265"/>
      <c r="I53" s="265"/>
      <c r="J53" s="268"/>
      <c r="K53" s="269">
        <v>14</v>
      </c>
      <c r="L53" s="270">
        <v>60</v>
      </c>
      <c r="M53" s="265">
        <v>192</v>
      </c>
      <c r="N53" s="265">
        <v>560</v>
      </c>
      <c r="O53" s="268">
        <v>250</v>
      </c>
      <c r="P53" s="269">
        <v>14</v>
      </c>
      <c r="Q53" s="271"/>
      <c r="R53" s="272">
        <f t="shared" ref="R53:R83" si="3">(G53+H53+I53+J53+K53)*(L53+M53+N53+O53+P53)*D53*0.000001</f>
        <v>2.9041239999999999</v>
      </c>
      <c r="S53" s="273"/>
    </row>
    <row r="54" spans="1:19" s="276" customFormat="1" ht="21" customHeight="1" x14ac:dyDescent="0.15">
      <c r="A54" s="262" t="s">
        <v>300</v>
      </c>
      <c r="B54" s="263" t="s">
        <v>380</v>
      </c>
      <c r="C54" s="264"/>
      <c r="D54" s="265">
        <v>1</v>
      </c>
      <c r="E54" s="265">
        <v>9010</v>
      </c>
      <c r="F54" s="266" t="s">
        <v>297</v>
      </c>
      <c r="G54" s="267">
        <v>435</v>
      </c>
      <c r="H54" s="265"/>
      <c r="I54" s="265"/>
      <c r="J54" s="268"/>
      <c r="K54" s="269">
        <v>14</v>
      </c>
      <c r="L54" s="270">
        <v>2385</v>
      </c>
      <c r="M54" s="265"/>
      <c r="N54" s="265"/>
      <c r="O54" s="268"/>
      <c r="P54" s="269">
        <v>14</v>
      </c>
      <c r="Q54" s="271"/>
      <c r="R54" s="272">
        <f t="shared" si="3"/>
        <v>1.077151</v>
      </c>
      <c r="S54" s="273"/>
    </row>
    <row r="55" spans="1:19" s="276" customFormat="1" ht="21" customHeight="1" x14ac:dyDescent="0.15">
      <c r="A55" s="262" t="s">
        <v>302</v>
      </c>
      <c r="B55" s="263" t="s">
        <v>381</v>
      </c>
      <c r="C55" s="264"/>
      <c r="D55" s="265">
        <v>1</v>
      </c>
      <c r="E55" s="265">
        <v>9010</v>
      </c>
      <c r="F55" s="266" t="s">
        <v>301</v>
      </c>
      <c r="G55" s="267">
        <v>320</v>
      </c>
      <c r="H55" s="265">
        <v>442</v>
      </c>
      <c r="I55" s="265"/>
      <c r="J55" s="268"/>
      <c r="K55" s="269">
        <v>14</v>
      </c>
      <c r="L55" s="270">
        <v>2385</v>
      </c>
      <c r="M55" s="265"/>
      <c r="N55" s="265"/>
      <c r="O55" s="268"/>
      <c r="P55" s="269">
        <v>14</v>
      </c>
      <c r="Q55" s="271"/>
      <c r="R55" s="272">
        <f t="shared" si="3"/>
        <v>1.8616239999999999</v>
      </c>
      <c r="S55" s="273"/>
    </row>
    <row r="56" spans="1:19" s="276" customFormat="1" ht="21" customHeight="1" x14ac:dyDescent="0.15">
      <c r="A56" s="262" t="s">
        <v>303</v>
      </c>
      <c r="B56" s="263" t="s">
        <v>382</v>
      </c>
      <c r="C56" s="264"/>
      <c r="D56" s="265">
        <v>1</v>
      </c>
      <c r="E56" s="265">
        <v>9010</v>
      </c>
      <c r="F56" s="266" t="s">
        <v>301</v>
      </c>
      <c r="G56" s="267">
        <v>320</v>
      </c>
      <c r="H56" s="265">
        <v>442</v>
      </c>
      <c r="I56" s="265"/>
      <c r="J56" s="268"/>
      <c r="K56" s="269">
        <v>14</v>
      </c>
      <c r="L56" s="270">
        <v>2492</v>
      </c>
      <c r="M56" s="265">
        <v>47</v>
      </c>
      <c r="N56" s="265"/>
      <c r="O56" s="268"/>
      <c r="P56" s="269">
        <v>14</v>
      </c>
      <c r="Q56" s="271"/>
      <c r="R56" s="272">
        <f t="shared" si="3"/>
        <v>1.981128</v>
      </c>
      <c r="S56" s="273"/>
    </row>
    <row r="57" spans="1:19" s="276" customFormat="1" ht="21" customHeight="1" x14ac:dyDescent="0.15">
      <c r="A57" s="262" t="s">
        <v>305</v>
      </c>
      <c r="B57" s="263" t="s">
        <v>383</v>
      </c>
      <c r="C57" s="264"/>
      <c r="D57" s="265">
        <v>1</v>
      </c>
      <c r="E57" s="265">
        <v>9010</v>
      </c>
      <c r="F57" s="266" t="s">
        <v>304</v>
      </c>
      <c r="G57" s="267">
        <v>414</v>
      </c>
      <c r="H57" s="265">
        <v>320</v>
      </c>
      <c r="I57" s="265"/>
      <c r="J57" s="268"/>
      <c r="K57" s="269">
        <v>14</v>
      </c>
      <c r="L57" s="270">
        <v>1677</v>
      </c>
      <c r="M57" s="265"/>
      <c r="N57" s="265"/>
      <c r="O57" s="268"/>
      <c r="P57" s="269">
        <v>14</v>
      </c>
      <c r="Q57" s="271"/>
      <c r="R57" s="272">
        <f t="shared" si="3"/>
        <v>1.2648679999999999</v>
      </c>
      <c r="S57" s="273"/>
    </row>
    <row r="58" spans="1:19" s="276" customFormat="1" ht="21" customHeight="1" x14ac:dyDescent="0.15">
      <c r="A58" s="262" t="s">
        <v>306</v>
      </c>
      <c r="B58" s="263" t="s">
        <v>384</v>
      </c>
      <c r="C58" s="264"/>
      <c r="D58" s="265">
        <v>1</v>
      </c>
      <c r="E58" s="265">
        <v>9010</v>
      </c>
      <c r="F58" s="266" t="s">
        <v>304</v>
      </c>
      <c r="G58" s="267">
        <v>435</v>
      </c>
      <c r="H58" s="265"/>
      <c r="I58" s="265"/>
      <c r="J58" s="268"/>
      <c r="K58" s="269">
        <v>14</v>
      </c>
      <c r="L58" s="270">
        <v>2535</v>
      </c>
      <c r="M58" s="265"/>
      <c r="N58" s="265"/>
      <c r="O58" s="268"/>
      <c r="P58" s="269">
        <v>14</v>
      </c>
      <c r="Q58" s="271"/>
      <c r="R58" s="272">
        <f t="shared" si="3"/>
        <v>1.144501</v>
      </c>
      <c r="S58" s="273"/>
    </row>
    <row r="59" spans="1:19" s="276" customFormat="1" ht="21" customHeight="1" x14ac:dyDescent="0.15">
      <c r="A59" s="262" t="s">
        <v>307</v>
      </c>
      <c r="B59" s="263" t="s">
        <v>385</v>
      </c>
      <c r="C59" s="264"/>
      <c r="D59" s="265">
        <v>1</v>
      </c>
      <c r="E59" s="265">
        <v>9010</v>
      </c>
      <c r="F59" s="266" t="s">
        <v>304</v>
      </c>
      <c r="G59" s="267">
        <v>435</v>
      </c>
      <c r="H59" s="265"/>
      <c r="I59" s="265"/>
      <c r="J59" s="268"/>
      <c r="K59" s="269">
        <v>14</v>
      </c>
      <c r="L59" s="270">
        <v>2535</v>
      </c>
      <c r="M59" s="265"/>
      <c r="N59" s="265"/>
      <c r="O59" s="268"/>
      <c r="P59" s="269">
        <v>14</v>
      </c>
      <c r="Q59" s="271"/>
      <c r="R59" s="272">
        <f t="shared" si="3"/>
        <v>1.144501</v>
      </c>
      <c r="S59" s="273"/>
    </row>
    <row r="60" spans="1:19" s="276" customFormat="1" ht="21" customHeight="1" x14ac:dyDescent="0.15">
      <c r="A60" s="262" t="s">
        <v>308</v>
      </c>
      <c r="B60" s="263" t="s">
        <v>386</v>
      </c>
      <c r="C60" s="264"/>
      <c r="D60" s="265">
        <v>1</v>
      </c>
      <c r="E60" s="265">
        <v>9010</v>
      </c>
      <c r="F60" s="266" t="s">
        <v>304</v>
      </c>
      <c r="G60" s="267">
        <v>347</v>
      </c>
      <c r="H60" s="265">
        <v>320</v>
      </c>
      <c r="I60" s="265"/>
      <c r="J60" s="268"/>
      <c r="K60" s="269">
        <v>14</v>
      </c>
      <c r="L60" s="270">
        <v>2535</v>
      </c>
      <c r="M60" s="265"/>
      <c r="N60" s="265"/>
      <c r="O60" s="268"/>
      <c r="P60" s="269">
        <v>14</v>
      </c>
      <c r="Q60" s="271"/>
      <c r="R60" s="272">
        <f t="shared" si="3"/>
        <v>1.7358689999999999</v>
      </c>
      <c r="S60" s="273"/>
    </row>
    <row r="61" spans="1:19" s="276" customFormat="1" ht="21" customHeight="1" x14ac:dyDescent="0.15">
      <c r="A61" s="262" t="s">
        <v>310</v>
      </c>
      <c r="B61" s="263" t="s">
        <v>387</v>
      </c>
      <c r="C61" s="264"/>
      <c r="D61" s="265">
        <v>4</v>
      </c>
      <c r="E61" s="265">
        <v>9010</v>
      </c>
      <c r="F61" s="266" t="s">
        <v>309</v>
      </c>
      <c r="G61" s="267">
        <v>485</v>
      </c>
      <c r="H61" s="265"/>
      <c r="I61" s="265"/>
      <c r="J61" s="268"/>
      <c r="K61" s="269">
        <v>14</v>
      </c>
      <c r="L61" s="270">
        <v>47</v>
      </c>
      <c r="M61" s="265">
        <v>500</v>
      </c>
      <c r="N61" s="265">
        <v>130</v>
      </c>
      <c r="O61" s="268"/>
      <c r="P61" s="269">
        <v>14</v>
      </c>
      <c r="Q61" s="271"/>
      <c r="R61" s="272">
        <f t="shared" si="3"/>
        <v>1.3792359999999999</v>
      </c>
      <c r="S61" s="273"/>
    </row>
    <row r="62" spans="1:19" s="276" customFormat="1" ht="21" customHeight="1" x14ac:dyDescent="0.15">
      <c r="A62" s="262" t="s">
        <v>311</v>
      </c>
      <c r="B62" s="263" t="s">
        <v>388</v>
      </c>
      <c r="C62" s="264"/>
      <c r="D62" s="265">
        <v>2</v>
      </c>
      <c r="E62" s="265">
        <v>9010</v>
      </c>
      <c r="F62" s="266" t="s">
        <v>309</v>
      </c>
      <c r="G62" s="267">
        <v>485</v>
      </c>
      <c r="H62" s="265"/>
      <c r="I62" s="265"/>
      <c r="J62" s="268"/>
      <c r="K62" s="269">
        <v>14</v>
      </c>
      <c r="L62" s="270">
        <v>112</v>
      </c>
      <c r="M62" s="265">
        <v>560</v>
      </c>
      <c r="N62" s="265">
        <v>282</v>
      </c>
      <c r="O62" s="268"/>
      <c r="P62" s="269">
        <v>14</v>
      </c>
      <c r="Q62" s="271"/>
      <c r="R62" s="272">
        <f t="shared" si="3"/>
        <v>0.96606399999999992</v>
      </c>
      <c r="S62" s="273"/>
    </row>
    <row r="63" spans="1:19" s="276" customFormat="1" ht="21" customHeight="1" x14ac:dyDescent="0.15">
      <c r="A63" s="262" t="s">
        <v>312</v>
      </c>
      <c r="B63" s="263" t="s">
        <v>389</v>
      </c>
      <c r="C63" s="264"/>
      <c r="D63" s="265">
        <v>4</v>
      </c>
      <c r="E63" s="265">
        <v>9010</v>
      </c>
      <c r="F63" s="266" t="s">
        <v>309</v>
      </c>
      <c r="G63" s="267">
        <v>485</v>
      </c>
      <c r="H63" s="265"/>
      <c r="I63" s="265"/>
      <c r="J63" s="268"/>
      <c r="K63" s="269">
        <v>14</v>
      </c>
      <c r="L63" s="270">
        <v>320</v>
      </c>
      <c r="M63" s="265">
        <v>2812</v>
      </c>
      <c r="N63" s="265">
        <v>320</v>
      </c>
      <c r="O63" s="268"/>
      <c r="P63" s="269">
        <v>14</v>
      </c>
      <c r="Q63" s="271"/>
      <c r="R63" s="272">
        <f t="shared" si="3"/>
        <v>6.9181359999999996</v>
      </c>
      <c r="S63" s="273"/>
    </row>
    <row r="64" spans="1:19" s="276" customFormat="1" ht="21" customHeight="1" x14ac:dyDescent="0.15">
      <c r="A64" s="262" t="s">
        <v>313</v>
      </c>
      <c r="B64" s="263" t="s">
        <v>390</v>
      </c>
      <c r="C64" s="264"/>
      <c r="D64" s="265">
        <v>4</v>
      </c>
      <c r="E64" s="265">
        <v>9010</v>
      </c>
      <c r="F64" s="266" t="s">
        <v>309</v>
      </c>
      <c r="G64" s="267">
        <v>485</v>
      </c>
      <c r="H64" s="265"/>
      <c r="I64" s="265"/>
      <c r="J64" s="268"/>
      <c r="K64" s="269">
        <v>14</v>
      </c>
      <c r="L64" s="270">
        <v>320</v>
      </c>
      <c r="M64" s="265">
        <v>2710</v>
      </c>
      <c r="N64" s="265">
        <v>320</v>
      </c>
      <c r="O64" s="268"/>
      <c r="P64" s="269">
        <v>14</v>
      </c>
      <c r="Q64" s="271"/>
      <c r="R64" s="272">
        <f t="shared" si="3"/>
        <v>6.7145440000000001</v>
      </c>
      <c r="S64" s="273"/>
    </row>
    <row r="65" spans="1:19" s="276" customFormat="1" ht="21" customHeight="1" x14ac:dyDescent="0.15">
      <c r="A65" s="262" t="s">
        <v>314</v>
      </c>
      <c r="B65" s="263" t="s">
        <v>391</v>
      </c>
      <c r="C65" s="264"/>
      <c r="D65" s="265">
        <v>4</v>
      </c>
      <c r="E65" s="265">
        <v>9010</v>
      </c>
      <c r="F65" s="266" t="s">
        <v>309</v>
      </c>
      <c r="G65" s="267">
        <v>485</v>
      </c>
      <c r="H65" s="265"/>
      <c r="I65" s="265"/>
      <c r="J65" s="268"/>
      <c r="K65" s="269">
        <v>14</v>
      </c>
      <c r="L65" s="270">
        <v>320</v>
      </c>
      <c r="M65" s="265">
        <v>932</v>
      </c>
      <c r="N65" s="265">
        <v>60</v>
      </c>
      <c r="O65" s="268"/>
      <c r="P65" s="269">
        <v>14</v>
      </c>
      <c r="Q65" s="271"/>
      <c r="R65" s="272">
        <f t="shared" si="3"/>
        <v>2.6466959999999999</v>
      </c>
      <c r="S65" s="273"/>
    </row>
    <row r="66" spans="1:19" s="276" customFormat="1" ht="21" customHeight="1" x14ac:dyDescent="0.15">
      <c r="A66" s="262" t="s">
        <v>316</v>
      </c>
      <c r="B66" s="263" t="s">
        <v>392</v>
      </c>
      <c r="C66" s="264"/>
      <c r="D66" s="265">
        <v>1</v>
      </c>
      <c r="E66" s="265">
        <v>9010</v>
      </c>
      <c r="F66" s="266" t="s">
        <v>315</v>
      </c>
      <c r="G66" s="267">
        <v>347</v>
      </c>
      <c r="H66" s="265">
        <v>320</v>
      </c>
      <c r="I66" s="265"/>
      <c r="J66" s="268"/>
      <c r="K66" s="269">
        <v>14</v>
      </c>
      <c r="L66" s="270">
        <v>2535</v>
      </c>
      <c r="M66" s="265">
        <v>320</v>
      </c>
      <c r="N66" s="265"/>
      <c r="O66" s="268"/>
      <c r="P66" s="269">
        <v>14</v>
      </c>
      <c r="Q66" s="271"/>
      <c r="R66" s="272">
        <f t="shared" si="3"/>
        <v>1.953789</v>
      </c>
      <c r="S66" s="273"/>
    </row>
    <row r="67" spans="1:19" s="276" customFormat="1" ht="21" customHeight="1" x14ac:dyDescent="0.15">
      <c r="A67" s="262" t="s">
        <v>317</v>
      </c>
      <c r="B67" s="263" t="s">
        <v>393</v>
      </c>
      <c r="C67" s="264"/>
      <c r="D67" s="265">
        <v>1</v>
      </c>
      <c r="E67" s="265">
        <v>9010</v>
      </c>
      <c r="F67" s="266" t="s">
        <v>315</v>
      </c>
      <c r="G67" s="267">
        <v>1842</v>
      </c>
      <c r="H67" s="265">
        <v>282</v>
      </c>
      <c r="I67" s="265">
        <v>47</v>
      </c>
      <c r="J67" s="268"/>
      <c r="K67" s="269">
        <v>14</v>
      </c>
      <c r="L67" s="270">
        <v>739</v>
      </c>
      <c r="M67" s="265">
        <v>282</v>
      </c>
      <c r="N67" s="265">
        <v>47</v>
      </c>
      <c r="O67" s="268"/>
      <c r="P67" s="269">
        <v>14</v>
      </c>
      <c r="Q67" s="271"/>
      <c r="R67" s="272">
        <f t="shared" si="3"/>
        <v>2.3641700000000001</v>
      </c>
      <c r="S67" s="273"/>
    </row>
    <row r="68" spans="1:19" s="276" customFormat="1" ht="21" customHeight="1" x14ac:dyDescent="0.15">
      <c r="A68" s="262" t="s">
        <v>319</v>
      </c>
      <c r="B68" s="263" t="s">
        <v>394</v>
      </c>
      <c r="C68" s="264"/>
      <c r="D68" s="265">
        <v>2</v>
      </c>
      <c r="E68" s="265">
        <v>9010</v>
      </c>
      <c r="F68" s="266" t="s">
        <v>318</v>
      </c>
      <c r="G68" s="267">
        <v>120</v>
      </c>
      <c r="H68" s="265">
        <v>432</v>
      </c>
      <c r="I68" s="265"/>
      <c r="J68" s="268"/>
      <c r="K68" s="269">
        <v>14</v>
      </c>
      <c r="L68" s="270">
        <v>2535</v>
      </c>
      <c r="M68" s="265"/>
      <c r="N68" s="265"/>
      <c r="O68" s="268"/>
      <c r="P68" s="269">
        <v>14</v>
      </c>
      <c r="Q68" s="271"/>
      <c r="R68" s="272">
        <f t="shared" si="3"/>
        <v>2.8854679999999999</v>
      </c>
      <c r="S68" s="273"/>
    </row>
    <row r="69" spans="1:19" s="276" customFormat="1" ht="21" customHeight="1" x14ac:dyDescent="0.15">
      <c r="A69" s="262" t="s">
        <v>320</v>
      </c>
      <c r="B69" s="263" t="s">
        <v>395</v>
      </c>
      <c r="C69" s="264"/>
      <c r="D69" s="265">
        <v>2</v>
      </c>
      <c r="E69" s="265">
        <v>9010</v>
      </c>
      <c r="F69" s="266" t="s">
        <v>318</v>
      </c>
      <c r="G69" s="267">
        <v>120</v>
      </c>
      <c r="H69" s="265">
        <v>432</v>
      </c>
      <c r="I69" s="265"/>
      <c r="J69" s="268"/>
      <c r="K69" s="269">
        <v>14</v>
      </c>
      <c r="L69" s="270">
        <v>2535</v>
      </c>
      <c r="M69" s="265"/>
      <c r="N69" s="265"/>
      <c r="O69" s="268"/>
      <c r="P69" s="269">
        <v>14</v>
      </c>
      <c r="Q69" s="271"/>
      <c r="R69" s="272">
        <f t="shared" si="3"/>
        <v>2.8854679999999999</v>
      </c>
      <c r="S69" s="273"/>
    </row>
    <row r="70" spans="1:19" s="276" customFormat="1" ht="21" customHeight="1" x14ac:dyDescent="0.15">
      <c r="A70" s="262" t="s">
        <v>321</v>
      </c>
      <c r="B70" s="263" t="s">
        <v>396</v>
      </c>
      <c r="C70" s="264"/>
      <c r="D70" s="265">
        <v>1</v>
      </c>
      <c r="E70" s="265">
        <v>9010</v>
      </c>
      <c r="F70" s="266" t="s">
        <v>318</v>
      </c>
      <c r="G70" s="267">
        <v>1990</v>
      </c>
      <c r="H70" s="265">
        <v>47</v>
      </c>
      <c r="I70" s="265"/>
      <c r="J70" s="268"/>
      <c r="K70" s="269">
        <v>14</v>
      </c>
      <c r="L70" s="270">
        <v>47</v>
      </c>
      <c r="M70" s="265">
        <v>290</v>
      </c>
      <c r="N70" s="265"/>
      <c r="O70" s="268"/>
      <c r="P70" s="269">
        <v>14</v>
      </c>
      <c r="Q70" s="271"/>
      <c r="R70" s="272">
        <f t="shared" si="3"/>
        <v>0.71990100000000001</v>
      </c>
      <c r="S70" s="273"/>
    </row>
    <row r="71" spans="1:19" s="276" customFormat="1" ht="21" customHeight="1" x14ac:dyDescent="0.15">
      <c r="A71" s="262" t="s">
        <v>322</v>
      </c>
      <c r="B71" s="263" t="s">
        <v>397</v>
      </c>
      <c r="C71" s="264"/>
      <c r="D71" s="265">
        <v>1</v>
      </c>
      <c r="E71" s="265">
        <v>9010</v>
      </c>
      <c r="F71" s="266" t="s">
        <v>318</v>
      </c>
      <c r="G71" s="267">
        <v>47</v>
      </c>
      <c r="H71" s="265">
        <v>1990</v>
      </c>
      <c r="I71" s="265"/>
      <c r="J71" s="268"/>
      <c r="K71" s="269">
        <v>14</v>
      </c>
      <c r="L71" s="270">
        <v>47</v>
      </c>
      <c r="M71" s="265">
        <v>290</v>
      </c>
      <c r="N71" s="265"/>
      <c r="O71" s="268"/>
      <c r="P71" s="269">
        <v>14</v>
      </c>
      <c r="Q71" s="271"/>
      <c r="R71" s="272">
        <f t="shared" si="3"/>
        <v>0.71990100000000001</v>
      </c>
      <c r="S71" s="273"/>
    </row>
    <row r="72" spans="1:19" s="276" customFormat="1" ht="21" customHeight="1" x14ac:dyDescent="0.15">
      <c r="A72" s="262" t="s">
        <v>324</v>
      </c>
      <c r="B72" s="263" t="s">
        <v>398</v>
      </c>
      <c r="C72" s="264"/>
      <c r="D72" s="265">
        <v>1</v>
      </c>
      <c r="E72" s="265">
        <v>9010</v>
      </c>
      <c r="F72" s="266" t="s">
        <v>323</v>
      </c>
      <c r="G72" s="267">
        <v>47</v>
      </c>
      <c r="H72" s="265">
        <v>408</v>
      </c>
      <c r="I72" s="265"/>
      <c r="J72" s="268"/>
      <c r="K72" s="269">
        <v>14</v>
      </c>
      <c r="L72" s="270">
        <v>2585</v>
      </c>
      <c r="M72" s="265"/>
      <c r="N72" s="265"/>
      <c r="O72" s="268"/>
      <c r="P72" s="269">
        <v>14</v>
      </c>
      <c r="Q72" s="271"/>
      <c r="R72" s="272">
        <f t="shared" si="3"/>
        <v>1.218931</v>
      </c>
      <c r="S72" s="273"/>
    </row>
    <row r="73" spans="1:19" s="276" customFormat="1" ht="21" customHeight="1" x14ac:dyDescent="0.15">
      <c r="A73" s="262" t="s">
        <v>325</v>
      </c>
      <c r="B73" s="263" t="s">
        <v>399</v>
      </c>
      <c r="C73" s="264"/>
      <c r="D73" s="265">
        <v>1</v>
      </c>
      <c r="E73" s="265">
        <v>9010</v>
      </c>
      <c r="F73" s="266" t="s">
        <v>323</v>
      </c>
      <c r="G73" s="267">
        <v>47</v>
      </c>
      <c r="H73" s="265">
        <v>408</v>
      </c>
      <c r="I73" s="265"/>
      <c r="J73" s="268"/>
      <c r="K73" s="269">
        <v>14</v>
      </c>
      <c r="L73" s="270">
        <v>2585</v>
      </c>
      <c r="M73" s="265"/>
      <c r="N73" s="265"/>
      <c r="O73" s="268"/>
      <c r="P73" s="269">
        <v>14</v>
      </c>
      <c r="Q73" s="271"/>
      <c r="R73" s="272">
        <f t="shared" si="3"/>
        <v>1.218931</v>
      </c>
      <c r="S73" s="273"/>
    </row>
    <row r="74" spans="1:19" s="276" customFormat="1" ht="21" customHeight="1" x14ac:dyDescent="0.15">
      <c r="A74" s="262" t="s">
        <v>327</v>
      </c>
      <c r="B74" s="263" t="s">
        <v>400</v>
      </c>
      <c r="C74" s="264"/>
      <c r="D74" s="265">
        <v>1</v>
      </c>
      <c r="E74" s="265">
        <v>9010</v>
      </c>
      <c r="F74" s="266" t="s">
        <v>326</v>
      </c>
      <c r="G74" s="267">
        <v>442</v>
      </c>
      <c r="H74" s="265">
        <v>320</v>
      </c>
      <c r="I74" s="265"/>
      <c r="J74" s="268"/>
      <c r="K74" s="269">
        <v>14</v>
      </c>
      <c r="L74" s="270">
        <v>2535</v>
      </c>
      <c r="M74" s="265"/>
      <c r="N74" s="265"/>
      <c r="O74" s="268"/>
      <c r="P74" s="269">
        <v>14</v>
      </c>
      <c r="Q74" s="271"/>
      <c r="R74" s="272">
        <f t="shared" si="3"/>
        <v>1.978024</v>
      </c>
      <c r="S74" s="273"/>
    </row>
    <row r="75" spans="1:19" s="276" customFormat="1" ht="21" customHeight="1" x14ac:dyDescent="0.15">
      <c r="A75" s="262" t="s">
        <v>328</v>
      </c>
      <c r="B75" s="263" t="s">
        <v>401</v>
      </c>
      <c r="C75" s="264"/>
      <c r="D75" s="265">
        <v>1</v>
      </c>
      <c r="E75" s="265">
        <v>9010</v>
      </c>
      <c r="F75" s="266" t="s">
        <v>326</v>
      </c>
      <c r="G75" s="267">
        <v>442</v>
      </c>
      <c r="H75" s="265">
        <v>320</v>
      </c>
      <c r="I75" s="265"/>
      <c r="J75" s="268"/>
      <c r="K75" s="269">
        <v>14</v>
      </c>
      <c r="L75" s="270">
        <v>2535</v>
      </c>
      <c r="M75" s="265"/>
      <c r="N75" s="265"/>
      <c r="O75" s="268"/>
      <c r="P75" s="269">
        <v>14</v>
      </c>
      <c r="Q75" s="271"/>
      <c r="R75" s="272">
        <f t="shared" si="3"/>
        <v>1.978024</v>
      </c>
      <c r="S75" s="273"/>
    </row>
    <row r="76" spans="1:19" s="276" customFormat="1" ht="21" customHeight="1" x14ac:dyDescent="0.15">
      <c r="A76" s="262" t="s">
        <v>329</v>
      </c>
      <c r="B76" s="263" t="s">
        <v>402</v>
      </c>
      <c r="C76" s="264"/>
      <c r="D76" s="265">
        <v>1</v>
      </c>
      <c r="E76" s="265">
        <v>9010</v>
      </c>
      <c r="F76" s="266" t="s">
        <v>326</v>
      </c>
      <c r="G76" s="267">
        <v>320</v>
      </c>
      <c r="H76" s="265">
        <v>442</v>
      </c>
      <c r="I76" s="265"/>
      <c r="J76" s="268"/>
      <c r="K76" s="269">
        <v>14</v>
      </c>
      <c r="L76" s="270">
        <v>2535</v>
      </c>
      <c r="M76" s="265"/>
      <c r="N76" s="265"/>
      <c r="O76" s="268"/>
      <c r="P76" s="269">
        <v>14</v>
      </c>
      <c r="Q76" s="271"/>
      <c r="R76" s="272">
        <f t="shared" si="3"/>
        <v>1.978024</v>
      </c>
      <c r="S76" s="273"/>
    </row>
    <row r="77" spans="1:19" s="276" customFormat="1" ht="21" customHeight="1" x14ac:dyDescent="0.15">
      <c r="A77" s="262" t="s">
        <v>330</v>
      </c>
      <c r="B77" s="263" t="s">
        <v>403</v>
      </c>
      <c r="C77" s="264"/>
      <c r="D77" s="265">
        <v>1</v>
      </c>
      <c r="E77" s="265">
        <v>9010</v>
      </c>
      <c r="F77" s="266" t="s">
        <v>326</v>
      </c>
      <c r="G77" s="267">
        <v>320</v>
      </c>
      <c r="H77" s="265">
        <v>442</v>
      </c>
      <c r="I77" s="265"/>
      <c r="J77" s="268"/>
      <c r="K77" s="269">
        <v>14</v>
      </c>
      <c r="L77" s="270">
        <v>2535</v>
      </c>
      <c r="M77" s="265"/>
      <c r="N77" s="265"/>
      <c r="O77" s="268"/>
      <c r="P77" s="269">
        <v>14</v>
      </c>
      <c r="Q77" s="271"/>
      <c r="R77" s="272">
        <f t="shared" si="3"/>
        <v>1.978024</v>
      </c>
      <c r="S77" s="273"/>
    </row>
    <row r="78" spans="1:19" s="276" customFormat="1" ht="21" customHeight="1" x14ac:dyDescent="0.15">
      <c r="A78" s="262" t="s">
        <v>332</v>
      </c>
      <c r="B78" s="263" t="s">
        <v>404</v>
      </c>
      <c r="C78" s="264"/>
      <c r="D78" s="265">
        <v>1</v>
      </c>
      <c r="E78" s="265">
        <v>9010</v>
      </c>
      <c r="F78" s="266" t="s">
        <v>331</v>
      </c>
      <c r="G78" s="267">
        <v>435</v>
      </c>
      <c r="H78" s="265"/>
      <c r="I78" s="265"/>
      <c r="J78" s="268"/>
      <c r="K78" s="269">
        <v>14</v>
      </c>
      <c r="L78" s="270">
        <v>2235</v>
      </c>
      <c r="M78" s="265"/>
      <c r="N78" s="265"/>
      <c r="O78" s="268"/>
      <c r="P78" s="269">
        <v>14</v>
      </c>
      <c r="Q78" s="271"/>
      <c r="R78" s="272">
        <f t="shared" si="3"/>
        <v>1.0098009999999999</v>
      </c>
      <c r="S78" s="273"/>
    </row>
    <row r="79" spans="1:19" s="276" customFormat="1" ht="21" customHeight="1" x14ac:dyDescent="0.15">
      <c r="A79" s="262" t="s">
        <v>333</v>
      </c>
      <c r="B79" s="263" t="s">
        <v>405</v>
      </c>
      <c r="C79" s="264"/>
      <c r="D79" s="265">
        <v>1</v>
      </c>
      <c r="E79" s="265">
        <v>9010</v>
      </c>
      <c r="F79" s="266" t="s">
        <v>331</v>
      </c>
      <c r="G79" s="267">
        <v>435</v>
      </c>
      <c r="H79" s="265"/>
      <c r="I79" s="265"/>
      <c r="J79" s="268"/>
      <c r="K79" s="269">
        <v>14</v>
      </c>
      <c r="L79" s="270">
        <v>2585</v>
      </c>
      <c r="M79" s="265"/>
      <c r="N79" s="265"/>
      <c r="O79" s="268"/>
      <c r="P79" s="269">
        <v>14</v>
      </c>
      <c r="Q79" s="271"/>
      <c r="R79" s="272">
        <f t="shared" si="3"/>
        <v>1.1669509999999998</v>
      </c>
      <c r="S79" s="273"/>
    </row>
    <row r="80" spans="1:19" s="276" customFormat="1" ht="21" customHeight="1" x14ac:dyDescent="0.15">
      <c r="A80" s="262" t="s">
        <v>334</v>
      </c>
      <c r="B80" s="263" t="s">
        <v>406</v>
      </c>
      <c r="C80" s="264"/>
      <c r="D80" s="265">
        <v>1</v>
      </c>
      <c r="E80" s="265">
        <v>9010</v>
      </c>
      <c r="F80" s="266" t="s">
        <v>331</v>
      </c>
      <c r="G80" s="267">
        <v>435</v>
      </c>
      <c r="H80" s="265"/>
      <c r="I80" s="265"/>
      <c r="J80" s="268"/>
      <c r="K80" s="269">
        <v>14</v>
      </c>
      <c r="L80" s="270">
        <v>2585</v>
      </c>
      <c r="M80" s="265"/>
      <c r="N80" s="265"/>
      <c r="O80" s="268"/>
      <c r="P80" s="269">
        <v>14</v>
      </c>
      <c r="Q80" s="271"/>
      <c r="R80" s="272">
        <f t="shared" si="3"/>
        <v>1.1669509999999998</v>
      </c>
      <c r="S80" s="273"/>
    </row>
    <row r="81" spans="1:19" s="276" customFormat="1" ht="21" customHeight="1" x14ac:dyDescent="0.15">
      <c r="A81" s="262" t="s">
        <v>335</v>
      </c>
      <c r="B81" s="263" t="s">
        <v>407</v>
      </c>
      <c r="C81" s="264"/>
      <c r="D81" s="265">
        <v>1</v>
      </c>
      <c r="E81" s="265">
        <v>9010</v>
      </c>
      <c r="F81" s="266" t="s">
        <v>331</v>
      </c>
      <c r="G81" s="267">
        <v>435</v>
      </c>
      <c r="H81" s="265"/>
      <c r="I81" s="265"/>
      <c r="J81" s="268"/>
      <c r="K81" s="269">
        <v>14</v>
      </c>
      <c r="L81" s="270">
        <v>2235</v>
      </c>
      <c r="M81" s="265"/>
      <c r="N81" s="265"/>
      <c r="O81" s="268"/>
      <c r="P81" s="269">
        <v>14</v>
      </c>
      <c r="Q81" s="271"/>
      <c r="R81" s="272">
        <f t="shared" si="3"/>
        <v>1.0098009999999999</v>
      </c>
      <c r="S81" s="273"/>
    </row>
    <row r="82" spans="1:19" s="276" customFormat="1" ht="21" customHeight="1" x14ac:dyDescent="0.15">
      <c r="A82" s="262" t="s">
        <v>336</v>
      </c>
      <c r="B82" s="263" t="s">
        <v>408</v>
      </c>
      <c r="C82" s="264"/>
      <c r="D82" s="265">
        <v>1</v>
      </c>
      <c r="E82" s="265">
        <v>9010</v>
      </c>
      <c r="F82" s="266" t="s">
        <v>331</v>
      </c>
      <c r="G82" s="267">
        <v>435</v>
      </c>
      <c r="H82" s="265"/>
      <c r="I82" s="265"/>
      <c r="J82" s="268"/>
      <c r="K82" s="269">
        <v>14</v>
      </c>
      <c r="L82" s="270">
        <v>2585</v>
      </c>
      <c r="M82" s="265"/>
      <c r="N82" s="265"/>
      <c r="O82" s="268"/>
      <c r="P82" s="269">
        <v>14</v>
      </c>
      <c r="Q82" s="271"/>
      <c r="R82" s="272">
        <f t="shared" si="3"/>
        <v>1.1669509999999998</v>
      </c>
      <c r="S82" s="273"/>
    </row>
    <row r="83" spans="1:19" s="276" customFormat="1" ht="21" customHeight="1" x14ac:dyDescent="0.15">
      <c r="A83" s="262" t="s">
        <v>337</v>
      </c>
      <c r="B83" s="263" t="s">
        <v>409</v>
      </c>
      <c r="C83" s="264"/>
      <c r="D83" s="265">
        <v>1</v>
      </c>
      <c r="E83" s="265">
        <v>9010</v>
      </c>
      <c r="F83" s="266" t="s">
        <v>331</v>
      </c>
      <c r="G83" s="267">
        <v>435</v>
      </c>
      <c r="H83" s="265"/>
      <c r="I83" s="265"/>
      <c r="J83" s="268"/>
      <c r="K83" s="269">
        <v>14</v>
      </c>
      <c r="L83" s="270">
        <v>2585</v>
      </c>
      <c r="M83" s="265"/>
      <c r="N83" s="265"/>
      <c r="O83" s="268"/>
      <c r="P83" s="269">
        <v>14</v>
      </c>
      <c r="Q83" s="271"/>
      <c r="R83" s="272">
        <f t="shared" si="3"/>
        <v>1.1669509999999998</v>
      </c>
      <c r="S83" s="273"/>
    </row>
    <row r="84" spans="1:19" s="276" customFormat="1" ht="21" customHeight="1" thickBot="1" x14ac:dyDescent="0.2">
      <c r="A84" s="277"/>
      <c r="B84" s="263"/>
      <c r="C84" s="264"/>
      <c r="D84" s="265"/>
      <c r="E84" s="265"/>
      <c r="F84" s="266"/>
      <c r="G84" s="299"/>
      <c r="H84" s="300"/>
      <c r="I84" s="300"/>
      <c r="J84" s="301"/>
      <c r="K84" s="302"/>
      <c r="L84" s="303"/>
      <c r="M84" s="300"/>
      <c r="N84" s="300"/>
      <c r="O84" s="301"/>
      <c r="P84" s="302"/>
      <c r="Q84" s="271"/>
      <c r="R84" s="272">
        <f t="shared" si="0"/>
        <v>0</v>
      </c>
      <c r="S84" s="273"/>
    </row>
    <row r="85" spans="1:19" ht="21.75" customHeight="1" thickBot="1" x14ac:dyDescent="0.2">
      <c r="A85" s="408" t="s">
        <v>32</v>
      </c>
      <c r="B85" s="409"/>
      <c r="C85" s="410"/>
      <c r="D85" s="55">
        <f>SUM(D11:D84)</f>
        <v>208</v>
      </c>
      <c r="E85" s="411" t="s">
        <v>33</v>
      </c>
      <c r="F85" s="411"/>
      <c r="G85" s="412"/>
      <c r="H85" s="412"/>
      <c r="I85" s="412"/>
      <c r="J85" s="412"/>
      <c r="K85" s="412"/>
      <c r="L85" s="412"/>
      <c r="M85" s="412"/>
      <c r="N85" s="412"/>
      <c r="O85" s="412"/>
      <c r="P85" s="413"/>
      <c r="Q85" s="56"/>
      <c r="R85" s="57">
        <f>SUM(R11:R84)</f>
        <v>203.28938300000004</v>
      </c>
    </row>
    <row r="86" spans="1:19" ht="21.75" customHeight="1" x14ac:dyDescent="0.15">
      <c r="A86" s="436" t="s">
        <v>8</v>
      </c>
      <c r="B86" s="437"/>
      <c r="C86" s="437"/>
      <c r="D86" s="437"/>
      <c r="E86" s="437"/>
      <c r="F86" s="437"/>
      <c r="G86" s="437"/>
      <c r="H86" s="438"/>
      <c r="I86" s="439" t="s">
        <v>9</v>
      </c>
      <c r="J86" s="440"/>
      <c r="K86" s="440"/>
      <c r="L86" s="440"/>
      <c r="M86" s="440"/>
      <c r="N86" s="440"/>
      <c r="O86" s="440"/>
      <c r="P86" s="440"/>
      <c r="Q86" s="440"/>
      <c r="R86" s="441"/>
    </row>
    <row r="87" spans="1:19" ht="21.75" customHeight="1" x14ac:dyDescent="0.15">
      <c r="A87" s="414" t="s">
        <v>10</v>
      </c>
      <c r="B87" s="415"/>
      <c r="C87" s="416"/>
      <c r="D87" s="425"/>
      <c r="E87" s="426"/>
      <c r="F87" s="426"/>
      <c r="G87" s="426"/>
      <c r="H87" s="427"/>
      <c r="I87" s="423" t="s">
        <v>11</v>
      </c>
      <c r="J87" s="424"/>
      <c r="K87" s="424"/>
      <c r="L87" s="424"/>
      <c r="M87" s="442"/>
      <c r="N87" s="443"/>
      <c r="O87" s="443"/>
      <c r="P87" s="444"/>
      <c r="Q87" s="442" t="s">
        <v>34</v>
      </c>
      <c r="R87" s="445"/>
    </row>
    <row r="88" spans="1:19" ht="21.75" customHeight="1" x14ac:dyDescent="0.15">
      <c r="A88" s="414" t="s">
        <v>35</v>
      </c>
      <c r="B88" s="415"/>
      <c r="C88" s="416"/>
      <c r="D88" s="417"/>
      <c r="E88" s="418"/>
      <c r="F88" s="418"/>
      <c r="G88" s="418"/>
      <c r="H88" s="419"/>
      <c r="I88" s="423" t="s">
        <v>36</v>
      </c>
      <c r="J88" s="424"/>
      <c r="K88" s="424"/>
      <c r="L88" s="424"/>
      <c r="M88" s="425"/>
      <c r="N88" s="426"/>
      <c r="O88" s="426"/>
      <c r="P88" s="426"/>
      <c r="Q88" s="426"/>
      <c r="R88" s="427"/>
    </row>
    <row r="89" spans="1:19" ht="21.75" customHeight="1" thickBot="1" x14ac:dyDescent="0.2">
      <c r="A89" s="428" t="s">
        <v>37</v>
      </c>
      <c r="B89" s="429"/>
      <c r="C89" s="430"/>
      <c r="D89" s="420"/>
      <c r="E89" s="421"/>
      <c r="F89" s="421"/>
      <c r="G89" s="421"/>
      <c r="H89" s="422"/>
      <c r="I89" s="431" t="s">
        <v>38</v>
      </c>
      <c r="J89" s="432"/>
      <c r="K89" s="432"/>
      <c r="L89" s="432"/>
      <c r="M89" s="433"/>
      <c r="N89" s="434"/>
      <c r="O89" s="434"/>
      <c r="P89" s="434"/>
      <c r="Q89" s="434"/>
      <c r="R89" s="435"/>
    </row>
    <row r="90" spans="1:19" ht="24.95" customHeight="1" x14ac:dyDescent="0.15">
      <c r="A90" s="58"/>
      <c r="B90" s="58"/>
      <c r="C90" s="59"/>
      <c r="D90" s="59"/>
      <c r="E90" s="59"/>
      <c r="F90" s="60"/>
      <c r="G90" s="59"/>
      <c r="H90" s="59"/>
      <c r="I90" s="59"/>
      <c r="J90" s="61"/>
      <c r="K90" s="61"/>
      <c r="L90" s="62"/>
      <c r="M90" s="59"/>
      <c r="N90" s="59"/>
      <c r="O90" s="61"/>
      <c r="P90" s="61"/>
      <c r="Q90" s="61"/>
      <c r="R90" s="63"/>
    </row>
  </sheetData>
  <mergeCells count="37">
    <mergeCell ref="I89:L89"/>
    <mergeCell ref="M89:R89"/>
    <mergeCell ref="A87:C87"/>
    <mergeCell ref="D87:H87"/>
    <mergeCell ref="I87:L87"/>
    <mergeCell ref="M87:P87"/>
    <mergeCell ref="Q87:R87"/>
    <mergeCell ref="A88:C88"/>
    <mergeCell ref="D88:H89"/>
    <mergeCell ref="I88:L88"/>
    <mergeCell ref="M88:R88"/>
    <mergeCell ref="A89:C89"/>
    <mergeCell ref="A9:F9"/>
    <mergeCell ref="G9:R9"/>
    <mergeCell ref="A85:C85"/>
    <mergeCell ref="E85:P85"/>
    <mergeCell ref="A86:H86"/>
    <mergeCell ref="I86:R86"/>
    <mergeCell ref="M7:R7"/>
    <mergeCell ref="B8:G8"/>
    <mergeCell ref="H8:I8"/>
    <mergeCell ref="J8:L8"/>
    <mergeCell ref="M8:N8"/>
    <mergeCell ref="O8:R8"/>
    <mergeCell ref="A5:E5"/>
    <mergeCell ref="H5:J5"/>
    <mergeCell ref="B6:F6"/>
    <mergeCell ref="H6:J6"/>
    <mergeCell ref="B7:F7"/>
    <mergeCell ref="H7:I7"/>
    <mergeCell ref="J7:K7"/>
    <mergeCell ref="A1:R1"/>
    <mergeCell ref="A2:C2"/>
    <mergeCell ref="B3:F3"/>
    <mergeCell ref="H3:J3"/>
    <mergeCell ref="B4:F4"/>
    <mergeCell ref="H4:J4"/>
  </mergeCells>
  <phoneticPr fontId="4" type="noConversion"/>
  <conditionalFormatting sqref="B4">
    <cfRule type="duplicateValues" dxfId="17" priority="6"/>
  </conditionalFormatting>
  <conditionalFormatting sqref="B4">
    <cfRule type="duplicateValues" dxfId="16" priority="7"/>
  </conditionalFormatting>
  <conditionalFormatting sqref="A84:A1048576 A1:A11">
    <cfRule type="duplicateValues" dxfId="15" priority="10"/>
  </conditionalFormatting>
  <conditionalFormatting sqref="B1:B3 B5:B8 B10:B1048576">
    <cfRule type="duplicateValues" dxfId="14" priority="366"/>
  </conditionalFormatting>
  <conditionalFormatting sqref="B11:B84">
    <cfRule type="duplicateValues" dxfId="13" priority="371" stopIfTrue="1"/>
  </conditionalFormatting>
  <conditionalFormatting sqref="A12:A83">
    <cfRule type="duplicateValues" dxfId="12" priority="376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1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39"/>
  <sheetViews>
    <sheetView zoomScaleNormal="100" workbookViewId="0">
      <pane ySplit="4" topLeftCell="A5" activePane="bottomLeft" state="frozen"/>
      <selection activeCell="M19" sqref="M19"/>
      <selection pane="bottomLeft" activeCell="M19" sqref="M19"/>
    </sheetView>
  </sheetViews>
  <sheetFormatPr defaultRowHeight="18.75" customHeight="1" x14ac:dyDescent="0.15"/>
  <cols>
    <col min="1" max="1" width="2.88671875" style="51" customWidth="1"/>
    <col min="2" max="3" width="12.6640625" style="51" customWidth="1"/>
    <col min="4" max="5" width="9.6640625" style="51" customWidth="1"/>
    <col min="6" max="6" width="13.88671875" style="51" customWidth="1"/>
    <col min="7" max="8" width="8.88671875" style="51" hidden="1" customWidth="1"/>
    <col min="9" max="9" width="6.33203125" style="51" customWidth="1"/>
    <col min="10" max="21" width="6.33203125" style="51" hidden="1" customWidth="1"/>
    <col min="22" max="22" width="8.88671875" style="51" hidden="1" customWidth="1"/>
    <col min="23" max="23" width="8.77734375" style="51" customWidth="1"/>
    <col min="24" max="24" width="18.77734375" style="51" customWidth="1"/>
    <col min="25" max="26" width="21" style="51" customWidth="1"/>
    <col min="27" max="27" width="21.109375" style="51" customWidth="1"/>
    <col min="28" max="28" width="16.44140625" style="51" customWidth="1"/>
    <col min="29" max="16384" width="8.88671875" style="51"/>
  </cols>
  <sheetData>
    <row r="2" spans="2:33" ht="18.75" customHeight="1" x14ac:dyDescent="0.15">
      <c r="B2" s="51" t="s">
        <v>106</v>
      </c>
    </row>
    <row r="3" spans="2:33" ht="18.75" customHeight="1" thickBot="1" x14ac:dyDescent="0.2">
      <c r="B3" s="51" t="s">
        <v>138</v>
      </c>
    </row>
    <row r="4" spans="2:33" ht="33.75" customHeight="1" x14ac:dyDescent="0.15">
      <c r="B4" s="227" t="s">
        <v>107</v>
      </c>
      <c r="C4" s="228" t="s">
        <v>108</v>
      </c>
      <c r="D4" s="229" t="s">
        <v>109</v>
      </c>
      <c r="E4" s="230" t="s">
        <v>110</v>
      </c>
      <c r="F4" s="231" t="s">
        <v>3</v>
      </c>
      <c r="G4" s="232" t="s">
        <v>105</v>
      </c>
      <c r="H4" s="232" t="s">
        <v>42</v>
      </c>
      <c r="I4" s="232" t="s">
        <v>4</v>
      </c>
      <c r="J4" s="232" t="s">
        <v>5</v>
      </c>
      <c r="K4" s="233" t="s">
        <v>6</v>
      </c>
      <c r="L4" s="232" t="s">
        <v>43</v>
      </c>
      <c r="M4" s="232" t="s">
        <v>44</v>
      </c>
      <c r="N4" s="232" t="s">
        <v>45</v>
      </c>
      <c r="O4" s="232" t="s">
        <v>46</v>
      </c>
      <c r="P4" s="232" t="s">
        <v>47</v>
      </c>
      <c r="Q4" s="234" t="s">
        <v>48</v>
      </c>
      <c r="R4" s="234" t="s">
        <v>7</v>
      </c>
      <c r="S4" s="234" t="s">
        <v>49</v>
      </c>
      <c r="T4" s="234" t="s">
        <v>50</v>
      </c>
      <c r="U4" s="234" t="s">
        <v>51</v>
      </c>
      <c r="V4" s="234" t="s">
        <v>52</v>
      </c>
      <c r="W4" s="235" t="s">
        <v>53</v>
      </c>
      <c r="X4" s="236" t="s">
        <v>111</v>
      </c>
      <c r="Y4" s="237" t="s">
        <v>112</v>
      </c>
      <c r="Z4" s="237" t="s">
        <v>113</v>
      </c>
      <c r="AA4" s="237" t="s">
        <v>114</v>
      </c>
      <c r="AB4" s="238" t="s">
        <v>54</v>
      </c>
    </row>
    <row r="5" spans="2:33" ht="18.75" customHeight="1" x14ac:dyDescent="0.15">
      <c r="B5" s="239"/>
      <c r="C5" s="240"/>
      <c r="D5" s="241"/>
      <c r="E5" s="242"/>
      <c r="F5" s="243"/>
      <c r="G5" s="244"/>
      <c r="H5" s="244"/>
      <c r="I5" s="245"/>
      <c r="J5" s="245"/>
      <c r="K5" s="245"/>
      <c r="L5" s="245"/>
      <c r="M5" s="245"/>
      <c r="N5" s="245"/>
      <c r="O5" s="246"/>
      <c r="P5" s="245"/>
      <c r="Q5" s="247"/>
      <c r="R5" s="245"/>
      <c r="S5" s="245"/>
      <c r="T5" s="246"/>
      <c r="U5" s="245"/>
      <c r="V5" s="248"/>
      <c r="W5" s="249"/>
      <c r="X5" s="250"/>
      <c r="Y5" s="241"/>
      <c r="Z5" s="241"/>
      <c r="AA5" s="241"/>
      <c r="AB5" s="242"/>
    </row>
    <row r="6" spans="2:33" ht="18.75" customHeight="1" x14ac:dyDescent="0.15">
      <c r="B6" s="239"/>
      <c r="C6" s="240"/>
      <c r="D6" s="241"/>
      <c r="E6" s="242"/>
      <c r="F6" s="243"/>
      <c r="G6" s="244"/>
      <c r="H6" s="244"/>
      <c r="I6" s="245"/>
      <c r="J6" s="245"/>
      <c r="K6" s="245"/>
      <c r="L6" s="245"/>
      <c r="M6" s="245"/>
      <c r="N6" s="245"/>
      <c r="O6" s="246"/>
      <c r="P6" s="245"/>
      <c r="Q6" s="247"/>
      <c r="R6" s="245"/>
      <c r="S6" s="245"/>
      <c r="T6" s="246"/>
      <c r="U6" s="245"/>
      <c r="V6" s="248"/>
      <c r="W6" s="249"/>
      <c r="X6" s="250"/>
      <c r="Y6" s="241"/>
      <c r="Z6" s="241"/>
      <c r="AA6" s="241"/>
      <c r="AB6" s="242"/>
      <c r="AD6" s="251" t="s">
        <v>75</v>
      </c>
      <c r="AE6" s="251" t="s">
        <v>115</v>
      </c>
      <c r="AF6" s="251" t="s">
        <v>67</v>
      </c>
    </row>
    <row r="7" spans="2:33" ht="18.75" customHeight="1" x14ac:dyDescent="0.15">
      <c r="B7" s="239"/>
      <c r="C7" s="240"/>
      <c r="D7" s="241"/>
      <c r="E7" s="242"/>
      <c r="F7" s="243"/>
      <c r="G7" s="244"/>
      <c r="H7" s="244"/>
      <c r="I7" s="245"/>
      <c r="J7" s="245"/>
      <c r="K7" s="245"/>
      <c r="L7" s="245"/>
      <c r="M7" s="245"/>
      <c r="N7" s="245"/>
      <c r="O7" s="246"/>
      <c r="P7" s="245"/>
      <c r="Q7" s="247"/>
      <c r="R7" s="245"/>
      <c r="S7" s="245"/>
      <c r="T7" s="246"/>
      <c r="U7" s="245"/>
      <c r="V7" s="248"/>
      <c r="W7" s="249"/>
      <c r="X7" s="250"/>
      <c r="Y7" s="241"/>
      <c r="Z7" s="241"/>
      <c r="AA7" s="241"/>
      <c r="AB7" s="242"/>
      <c r="AD7" s="158" t="s">
        <v>116</v>
      </c>
      <c r="AE7" s="252">
        <f>SUMIF($X$5:$X$38,AD7,$I$5:$I$38)</f>
        <v>0</v>
      </c>
      <c r="AF7" s="253">
        <f>SUMIF($X$5:$X$38,AD7,$W$5:$W$38)</f>
        <v>0</v>
      </c>
    </row>
    <row r="8" spans="2:33" ht="18.75" customHeight="1" x14ac:dyDescent="0.15">
      <c r="B8" s="239"/>
      <c r="C8" s="240"/>
      <c r="D8" s="241"/>
      <c r="E8" s="242"/>
      <c r="F8" s="243"/>
      <c r="G8" s="244"/>
      <c r="H8" s="244"/>
      <c r="I8" s="245"/>
      <c r="J8" s="245"/>
      <c r="K8" s="245"/>
      <c r="L8" s="245"/>
      <c r="M8" s="245"/>
      <c r="N8" s="245"/>
      <c r="O8" s="246"/>
      <c r="P8" s="245"/>
      <c r="Q8" s="247"/>
      <c r="R8" s="245"/>
      <c r="S8" s="245"/>
      <c r="T8" s="246"/>
      <c r="U8" s="245"/>
      <c r="V8" s="248"/>
      <c r="W8" s="249"/>
      <c r="X8" s="250"/>
      <c r="Y8" s="241"/>
      <c r="Z8" s="241"/>
      <c r="AA8" s="241"/>
      <c r="AB8" s="242"/>
      <c r="AD8" s="158" t="s">
        <v>117</v>
      </c>
      <c r="AE8" s="252">
        <f t="shared" ref="AE8" si="0">SUMIF($X$5:$X$38,AD8,$I$5:$I$38)</f>
        <v>0</v>
      </c>
      <c r="AF8" s="253">
        <f t="shared" ref="AF8" si="1">SUMIF($X$5:$X$38,AD8,$W$5:$W$38)</f>
        <v>0</v>
      </c>
    </row>
    <row r="9" spans="2:33" ht="18.75" customHeight="1" x14ac:dyDescent="0.15">
      <c r="B9" s="239"/>
      <c r="C9" s="240"/>
      <c r="D9" s="241"/>
      <c r="E9" s="242"/>
      <c r="F9" s="243"/>
      <c r="G9" s="244"/>
      <c r="H9" s="244"/>
      <c r="I9" s="245"/>
      <c r="J9" s="245"/>
      <c r="K9" s="245"/>
      <c r="L9" s="245"/>
      <c r="M9" s="245"/>
      <c r="N9" s="245"/>
      <c r="O9" s="246"/>
      <c r="P9" s="245"/>
      <c r="Q9" s="247"/>
      <c r="R9" s="245"/>
      <c r="S9" s="245"/>
      <c r="T9" s="246"/>
      <c r="U9" s="245"/>
      <c r="V9" s="248"/>
      <c r="W9" s="249"/>
      <c r="X9" s="250"/>
      <c r="Y9" s="241"/>
      <c r="Z9" s="241"/>
      <c r="AA9" s="241"/>
      <c r="AB9" s="242"/>
      <c r="AD9" s="158" t="s">
        <v>118</v>
      </c>
      <c r="AE9" s="252">
        <f>SUMIF($X$5:$X$38,AD9,$I$5:$I$38)</f>
        <v>0</v>
      </c>
      <c r="AF9" s="253">
        <f>SUMIF($X$5:$X$38,AD9,$W$5:$W$38)</f>
        <v>0</v>
      </c>
      <c r="AG9" s="67" t="s">
        <v>119</v>
      </c>
    </row>
    <row r="10" spans="2:33" ht="18.75" customHeight="1" x14ac:dyDescent="0.15">
      <c r="B10" s="254"/>
      <c r="C10" s="250"/>
      <c r="D10" s="241"/>
      <c r="E10" s="242"/>
      <c r="F10" s="254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2"/>
      <c r="X10" s="250"/>
      <c r="Y10" s="241"/>
      <c r="Z10" s="241"/>
      <c r="AA10" s="241"/>
      <c r="AB10" s="242"/>
      <c r="AD10" s="158" t="s">
        <v>120</v>
      </c>
      <c r="AE10" s="252">
        <f>SUMIF($X$5:$X$38,AD10,$I$5:$I$38)</f>
        <v>0</v>
      </c>
      <c r="AF10" s="253">
        <f>SUMIF($X$5:$X$38,AD10,$W$5:$W$38)</f>
        <v>0</v>
      </c>
      <c r="AG10" s="67" t="s">
        <v>121</v>
      </c>
    </row>
    <row r="11" spans="2:33" ht="18.75" customHeight="1" x14ac:dyDescent="0.15">
      <c r="B11" s="254"/>
      <c r="C11" s="250"/>
      <c r="D11" s="241"/>
      <c r="E11" s="242"/>
      <c r="F11" s="254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2"/>
      <c r="X11" s="250"/>
      <c r="Y11" s="241"/>
      <c r="Z11" s="241"/>
      <c r="AA11" s="241"/>
      <c r="AB11" s="242"/>
      <c r="AD11" s="158" t="s">
        <v>122</v>
      </c>
      <c r="AE11" s="252">
        <f t="shared" ref="AE11" si="2">SUMIF($X$5:$X$38,AD11,$I$5:$I$38)</f>
        <v>0</v>
      </c>
      <c r="AF11" s="253">
        <f t="shared" ref="AF11" si="3">SUMIF($X$5:$X$38,AD11,$W$5:$W$38)</f>
        <v>0</v>
      </c>
    </row>
    <row r="12" spans="2:33" ht="18.75" customHeight="1" x14ac:dyDescent="0.15">
      <c r="B12" s="254"/>
      <c r="C12" s="250"/>
      <c r="D12" s="241"/>
      <c r="E12" s="242"/>
      <c r="F12" s="254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  <c r="V12" s="241"/>
      <c r="W12" s="242"/>
      <c r="X12" s="250"/>
      <c r="Y12" s="241"/>
      <c r="Z12" s="241"/>
      <c r="AA12" s="241"/>
      <c r="AB12" s="242"/>
      <c r="AD12" s="158" t="s">
        <v>123</v>
      </c>
      <c r="AE12" s="252">
        <f>SUMIF($X$5:$X$38,AD12,$I$5:$I$38)</f>
        <v>0</v>
      </c>
      <c r="AF12" s="253">
        <f>SUMIF($X$5:$X$38,AD12,$W$5:$W$38)</f>
        <v>0</v>
      </c>
    </row>
    <row r="13" spans="2:33" ht="18.75" customHeight="1" x14ac:dyDescent="0.15">
      <c r="B13" s="254"/>
      <c r="C13" s="250"/>
      <c r="D13" s="241"/>
      <c r="E13" s="242"/>
      <c r="F13" s="254"/>
      <c r="G13" s="241"/>
      <c r="H13" s="241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2"/>
      <c r="X13" s="250"/>
      <c r="Y13" s="241"/>
      <c r="Z13" s="241"/>
      <c r="AA13" s="241"/>
      <c r="AB13" s="242"/>
      <c r="AD13" s="158" t="s">
        <v>124</v>
      </c>
      <c r="AE13" s="252">
        <f>SUMIF($X$5:$X$38,AD13,$I$5:$I$38)</f>
        <v>0</v>
      </c>
      <c r="AF13" s="253">
        <f>SUMIF($X$5:$X$38,AD13,$W$5:$W$38)</f>
        <v>0</v>
      </c>
    </row>
    <row r="14" spans="2:33" ht="18.75" customHeight="1" x14ac:dyDescent="0.15">
      <c r="B14" s="254"/>
      <c r="C14" s="250"/>
      <c r="D14" s="241"/>
      <c r="E14" s="242"/>
      <c r="F14" s="254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2"/>
      <c r="X14" s="250"/>
      <c r="Y14" s="241"/>
      <c r="Z14" s="241"/>
      <c r="AA14" s="241"/>
      <c r="AB14" s="242"/>
      <c r="AD14" s="251" t="s">
        <v>64</v>
      </c>
      <c r="AE14" s="255">
        <f>SUM(AE7:AE13)</f>
        <v>0</v>
      </c>
      <c r="AF14" s="255">
        <f>SUM(AF7:AF13)</f>
        <v>0</v>
      </c>
    </row>
    <row r="15" spans="2:33" ht="18.75" customHeight="1" x14ac:dyDescent="0.15">
      <c r="B15" s="254"/>
      <c r="C15" s="250"/>
      <c r="D15" s="241"/>
      <c r="E15" s="242"/>
      <c r="F15" s="254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2"/>
      <c r="X15" s="250"/>
      <c r="Y15" s="241"/>
      <c r="Z15" s="241"/>
      <c r="AA15" s="241"/>
      <c r="AB15" s="242"/>
    </row>
    <row r="16" spans="2:33" ht="18.75" customHeight="1" x14ac:dyDescent="0.15">
      <c r="B16" s="254"/>
      <c r="C16" s="250"/>
      <c r="D16" s="241"/>
      <c r="E16" s="242"/>
      <c r="F16" s="254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2"/>
      <c r="X16" s="250"/>
      <c r="Y16" s="241"/>
      <c r="Z16" s="241"/>
      <c r="AA16" s="241"/>
      <c r="AB16" s="242"/>
    </row>
    <row r="17" spans="2:28" ht="18.75" customHeight="1" x14ac:dyDescent="0.15">
      <c r="B17" s="254"/>
      <c r="C17" s="250"/>
      <c r="D17" s="241"/>
      <c r="E17" s="242"/>
      <c r="F17" s="254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2"/>
      <c r="X17" s="250"/>
      <c r="Y17" s="241"/>
      <c r="Z17" s="241"/>
      <c r="AA17" s="241"/>
      <c r="AB17" s="242"/>
    </row>
    <row r="18" spans="2:28" ht="18.75" customHeight="1" x14ac:dyDescent="0.15">
      <c r="B18" s="254"/>
      <c r="C18" s="250"/>
      <c r="D18" s="241"/>
      <c r="E18" s="242"/>
      <c r="F18" s="254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2"/>
      <c r="X18" s="250"/>
      <c r="Y18" s="241"/>
      <c r="Z18" s="241"/>
      <c r="AA18" s="241"/>
      <c r="AB18" s="242"/>
    </row>
    <row r="19" spans="2:28" ht="18.75" customHeight="1" x14ac:dyDescent="0.15">
      <c r="B19" s="254"/>
      <c r="C19" s="250"/>
      <c r="D19" s="241"/>
      <c r="E19" s="242"/>
      <c r="F19" s="254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2"/>
      <c r="X19" s="250"/>
      <c r="Y19" s="241"/>
      <c r="Z19" s="241"/>
      <c r="AA19" s="241"/>
      <c r="AB19" s="242"/>
    </row>
    <row r="20" spans="2:28" ht="18.75" customHeight="1" x14ac:dyDescent="0.15">
      <c r="B20" s="254"/>
      <c r="C20" s="250"/>
      <c r="D20" s="241"/>
      <c r="E20" s="242"/>
      <c r="F20" s="254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2"/>
      <c r="X20" s="250"/>
      <c r="Y20" s="241"/>
      <c r="Z20" s="241"/>
      <c r="AA20" s="241"/>
      <c r="AB20" s="242"/>
    </row>
    <row r="21" spans="2:28" ht="18.75" customHeight="1" x14ac:dyDescent="0.15">
      <c r="B21" s="254"/>
      <c r="C21" s="250"/>
      <c r="D21" s="241"/>
      <c r="E21" s="242"/>
      <c r="F21" s="254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2"/>
      <c r="X21" s="250"/>
      <c r="Y21" s="241"/>
      <c r="Z21" s="241"/>
      <c r="AA21" s="241"/>
      <c r="AB21" s="242"/>
    </row>
    <row r="22" spans="2:28" ht="18.75" customHeight="1" x14ac:dyDescent="0.15">
      <c r="B22" s="254"/>
      <c r="C22" s="250"/>
      <c r="D22" s="241"/>
      <c r="E22" s="242"/>
      <c r="F22" s="254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2"/>
      <c r="X22" s="250"/>
      <c r="Y22" s="241"/>
      <c r="Z22" s="241"/>
      <c r="AA22" s="241"/>
      <c r="AB22" s="242"/>
    </row>
    <row r="23" spans="2:28" ht="18.75" customHeight="1" x14ac:dyDescent="0.15">
      <c r="B23" s="254"/>
      <c r="C23" s="250"/>
      <c r="D23" s="241"/>
      <c r="E23" s="242"/>
      <c r="F23" s="254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2"/>
      <c r="X23" s="250"/>
      <c r="Y23" s="241"/>
      <c r="Z23" s="241"/>
      <c r="AA23" s="241"/>
      <c r="AB23" s="242"/>
    </row>
    <row r="24" spans="2:28" ht="18.75" customHeight="1" x14ac:dyDescent="0.15">
      <c r="B24" s="254"/>
      <c r="C24" s="250"/>
      <c r="D24" s="241"/>
      <c r="E24" s="242"/>
      <c r="F24" s="254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2"/>
      <c r="X24" s="250"/>
      <c r="Y24" s="241"/>
      <c r="Z24" s="241"/>
      <c r="AA24" s="241"/>
      <c r="AB24" s="242"/>
    </row>
    <row r="25" spans="2:28" ht="18.75" customHeight="1" x14ac:dyDescent="0.15">
      <c r="B25" s="254"/>
      <c r="C25" s="250"/>
      <c r="D25" s="241"/>
      <c r="E25" s="242"/>
      <c r="F25" s="254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2"/>
      <c r="X25" s="250"/>
      <c r="Y25" s="241"/>
      <c r="Z25" s="241"/>
      <c r="AA25" s="241"/>
      <c r="AB25" s="242"/>
    </row>
    <row r="26" spans="2:28" ht="18.75" customHeight="1" x14ac:dyDescent="0.15">
      <c r="B26" s="254"/>
      <c r="C26" s="250"/>
      <c r="D26" s="241"/>
      <c r="E26" s="242"/>
      <c r="F26" s="254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2"/>
      <c r="X26" s="250"/>
      <c r="Y26" s="241"/>
      <c r="Z26" s="241"/>
      <c r="AA26" s="241"/>
      <c r="AB26" s="242"/>
    </row>
    <row r="27" spans="2:28" ht="18.75" customHeight="1" x14ac:dyDescent="0.15">
      <c r="B27" s="254"/>
      <c r="C27" s="250"/>
      <c r="D27" s="241"/>
      <c r="E27" s="242"/>
      <c r="F27" s="254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50"/>
      <c r="Y27" s="241"/>
      <c r="Z27" s="241"/>
      <c r="AA27" s="241"/>
      <c r="AB27" s="242"/>
    </row>
    <row r="28" spans="2:28" ht="18.75" customHeight="1" x14ac:dyDescent="0.15">
      <c r="B28" s="254"/>
      <c r="C28" s="250"/>
      <c r="D28" s="241"/>
      <c r="E28" s="242"/>
      <c r="F28" s="254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2"/>
      <c r="X28" s="250"/>
      <c r="Y28" s="241"/>
      <c r="Z28" s="241"/>
      <c r="AA28" s="241"/>
      <c r="AB28" s="242"/>
    </row>
    <row r="29" spans="2:28" ht="18.75" customHeight="1" x14ac:dyDescent="0.15">
      <c r="B29" s="254"/>
      <c r="C29" s="250"/>
      <c r="D29" s="241"/>
      <c r="E29" s="242"/>
      <c r="F29" s="254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2"/>
      <c r="X29" s="250"/>
      <c r="Y29" s="241"/>
      <c r="Z29" s="241"/>
      <c r="AA29" s="241"/>
      <c r="AB29" s="242"/>
    </row>
    <row r="30" spans="2:28" ht="18.75" customHeight="1" x14ac:dyDescent="0.15">
      <c r="B30" s="254"/>
      <c r="C30" s="250"/>
      <c r="D30" s="241"/>
      <c r="E30" s="242"/>
      <c r="F30" s="254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2"/>
      <c r="X30" s="250"/>
      <c r="Y30" s="241"/>
      <c r="Z30" s="241"/>
      <c r="AA30" s="241"/>
      <c r="AB30" s="242"/>
    </row>
    <row r="31" spans="2:28" ht="18.75" customHeight="1" x14ac:dyDescent="0.15">
      <c r="B31" s="254"/>
      <c r="C31" s="250"/>
      <c r="D31" s="241"/>
      <c r="E31" s="242"/>
      <c r="F31" s="254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2"/>
      <c r="X31" s="250"/>
      <c r="Y31" s="241"/>
      <c r="Z31" s="241"/>
      <c r="AA31" s="241"/>
      <c r="AB31" s="242"/>
    </row>
    <row r="32" spans="2:28" ht="18.75" customHeight="1" x14ac:dyDescent="0.15">
      <c r="B32" s="254"/>
      <c r="C32" s="250"/>
      <c r="D32" s="241"/>
      <c r="E32" s="242"/>
      <c r="F32" s="254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2"/>
      <c r="X32" s="250"/>
      <c r="Y32" s="241"/>
      <c r="Z32" s="241"/>
      <c r="AA32" s="241"/>
      <c r="AB32" s="242"/>
    </row>
    <row r="33" spans="2:28" ht="18.75" customHeight="1" x14ac:dyDescent="0.15">
      <c r="B33" s="254"/>
      <c r="C33" s="250"/>
      <c r="D33" s="241"/>
      <c r="E33" s="242"/>
      <c r="F33" s="254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2"/>
      <c r="X33" s="250"/>
      <c r="Y33" s="241"/>
      <c r="Z33" s="241"/>
      <c r="AA33" s="241"/>
      <c r="AB33" s="242"/>
    </row>
    <row r="34" spans="2:28" ht="18.75" customHeight="1" x14ac:dyDescent="0.15">
      <c r="B34" s="254"/>
      <c r="C34" s="250"/>
      <c r="D34" s="241"/>
      <c r="E34" s="242"/>
      <c r="F34" s="254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2"/>
      <c r="X34" s="250"/>
      <c r="Y34" s="241"/>
      <c r="Z34" s="241"/>
      <c r="AA34" s="241"/>
      <c r="AB34" s="242"/>
    </row>
    <row r="35" spans="2:28" ht="18.75" customHeight="1" x14ac:dyDescent="0.15">
      <c r="B35" s="254"/>
      <c r="C35" s="250"/>
      <c r="D35" s="241"/>
      <c r="E35" s="242"/>
      <c r="F35" s="254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2"/>
      <c r="X35" s="250"/>
      <c r="Y35" s="241"/>
      <c r="Z35" s="241"/>
      <c r="AA35" s="241"/>
      <c r="AB35" s="242"/>
    </row>
    <row r="36" spans="2:28" ht="18.75" customHeight="1" x14ac:dyDescent="0.15">
      <c r="B36" s="254"/>
      <c r="C36" s="250"/>
      <c r="D36" s="241"/>
      <c r="E36" s="242"/>
      <c r="F36" s="254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2"/>
      <c r="X36" s="250"/>
      <c r="Y36" s="241"/>
      <c r="Z36" s="241"/>
      <c r="AA36" s="241"/>
      <c r="AB36" s="242"/>
    </row>
    <row r="37" spans="2:28" ht="18.75" customHeight="1" x14ac:dyDescent="0.15">
      <c r="B37" s="254"/>
      <c r="C37" s="250"/>
      <c r="D37" s="241"/>
      <c r="E37" s="242"/>
      <c r="F37" s="254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2"/>
      <c r="X37" s="250"/>
      <c r="Y37" s="241"/>
      <c r="Z37" s="241"/>
      <c r="AA37" s="241"/>
      <c r="AB37" s="242"/>
    </row>
    <row r="38" spans="2:28" ht="18.75" customHeight="1" thickBot="1" x14ac:dyDescent="0.2">
      <c r="B38" s="256"/>
      <c r="C38" s="257"/>
      <c r="D38" s="258"/>
      <c r="E38" s="259"/>
      <c r="F38" s="256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9"/>
      <c r="X38" s="257"/>
      <c r="Y38" s="258"/>
      <c r="Z38" s="258"/>
      <c r="AA38" s="258"/>
      <c r="AB38" s="259"/>
    </row>
    <row r="39" spans="2:28" ht="18.75" customHeight="1" x14ac:dyDescent="0.15">
      <c r="I39" s="260">
        <f>SUM(I5:I38)</f>
        <v>0</v>
      </c>
      <c r="W39" s="261">
        <f>SUM(W5:W38)</f>
        <v>0</v>
      </c>
    </row>
  </sheetData>
  <autoFilter ref="B4:AB38"/>
  <phoneticPr fontId="4" type="noConversion"/>
  <conditionalFormatting sqref="F4">
    <cfRule type="duplicateValues" dxfId="11" priority="12"/>
  </conditionalFormatting>
  <conditionalFormatting sqref="F5">
    <cfRule type="duplicateValues" dxfId="10" priority="8"/>
  </conditionalFormatting>
  <conditionalFormatting sqref="F5:F6">
    <cfRule type="duplicateValues" dxfId="9" priority="7"/>
  </conditionalFormatting>
  <conditionalFormatting sqref="F5">
    <cfRule type="duplicateValues" dxfId="8" priority="9" stopIfTrue="1"/>
  </conditionalFormatting>
  <conditionalFormatting sqref="F5:F6">
    <cfRule type="duplicateValues" dxfId="7" priority="10"/>
  </conditionalFormatting>
  <conditionalFormatting sqref="F5:F6">
    <cfRule type="duplicateValues" dxfId="6" priority="11" stopIfTrue="1"/>
  </conditionalFormatting>
  <conditionalFormatting sqref="F5:F9">
    <cfRule type="duplicateValues" dxfId="5" priority="3"/>
  </conditionalFormatting>
  <conditionalFormatting sqref="F6:F9">
    <cfRule type="duplicateValues" dxfId="4" priority="4"/>
  </conditionalFormatting>
  <conditionalFormatting sqref="F6:F9">
    <cfRule type="duplicateValues" dxfId="3" priority="5" stopIfTrue="1"/>
  </conditionalFormatting>
  <conditionalFormatting sqref="F5:F9">
    <cfRule type="duplicateValues" dxfId="2" priority="6" stopIfTrue="1"/>
  </conditionalFormatting>
  <conditionalFormatting sqref="F9">
    <cfRule type="duplicateValues" dxfId="1" priority="1"/>
  </conditionalFormatting>
  <conditionalFormatting sqref="F9">
    <cfRule type="duplicateValues" dxfId="0" priority="2" stopIfTrue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갑지1</vt:lpstr>
      <vt:lpstr>상세1</vt:lpstr>
      <vt:lpstr>2차-갑지</vt:lpstr>
      <vt:lpstr>2차</vt:lpstr>
      <vt:lpstr>집계</vt:lpstr>
      <vt:lpstr>집계2</vt:lpstr>
      <vt:lpstr>공제판</vt:lpstr>
      <vt:lpstr>3차</vt:lpstr>
      <vt:lpstr>진행이슈사항</vt:lpstr>
      <vt:lpstr>'2차'!Print_Area</vt:lpstr>
      <vt:lpstr>'2차-갑지'!Print_Area</vt:lpstr>
      <vt:lpstr>'3차'!Print_Area</vt:lpstr>
      <vt:lpstr>갑지1!Print_Area</vt:lpstr>
      <vt:lpstr>공제판!Print_Area</vt:lpstr>
      <vt:lpstr>상세1!Print_Area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tlstjd</dc:creator>
  <cp:lastModifiedBy>dongkwan</cp:lastModifiedBy>
  <cp:lastPrinted>2021-06-09T05:17:32Z</cp:lastPrinted>
  <dcterms:created xsi:type="dcterms:W3CDTF">2014-02-25T10:19:23Z</dcterms:created>
  <dcterms:modified xsi:type="dcterms:W3CDTF">2021-06-15T06:06:47Z</dcterms:modified>
</cp:coreProperties>
</file>